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24FEDE7-7970-4180-851C-96BDC43193F5}" xr6:coauthVersionLast="45" xr6:coauthVersionMax="45"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61" i="8" s="1"/>
  <c r="C59" i="8"/>
  <c r="C60" i="8"/>
  <c r="C63" i="8"/>
  <c r="D47" i="8"/>
  <c r="D59" i="8" s="1"/>
  <c r="D60" i="8"/>
  <c r="D62" i="8"/>
  <c r="D63" i="8"/>
  <c r="E47" i="8"/>
  <c r="E59" i="8" s="1"/>
  <c r="E63" i="8"/>
  <c r="F47" i="8"/>
  <c r="F59" i="8" s="1"/>
  <c r="F63" i="8"/>
  <c r="G63" i="8"/>
  <c r="H63" i="8"/>
  <c r="I63" i="8"/>
  <c r="J63" i="8"/>
  <c r="K63" i="8"/>
  <c r="L63" i="8"/>
  <c r="M63" i="8"/>
  <c r="N63" i="8"/>
  <c r="O63" i="8"/>
  <c r="P63" i="8"/>
  <c r="Q63" i="8"/>
  <c r="R63" i="8"/>
  <c r="B65" i="8"/>
  <c r="B75" i="8" s="1"/>
  <c r="B68" i="8"/>
  <c r="B76" i="8" s="1"/>
  <c r="B81" i="8"/>
  <c r="C65" i="8"/>
  <c r="C75" i="8" s="1"/>
  <c r="C68" i="8"/>
  <c r="C76" i="8" s="1"/>
  <c r="C81" i="8"/>
  <c r="D48" i="8"/>
  <c r="D57" i="8"/>
  <c r="D65" i="8"/>
  <c r="D75" i="8" s="1"/>
  <c r="D68" i="8"/>
  <c r="D76" i="8" s="1"/>
  <c r="D81" i="8"/>
  <c r="E48" i="8"/>
  <c r="E57" i="8" s="1"/>
  <c r="E65" i="8"/>
  <c r="E75" i="8" s="1"/>
  <c r="E68" i="8"/>
  <c r="E76" i="8"/>
  <c r="E81" i="8"/>
  <c r="F48" i="8"/>
  <c r="F57" i="8" s="1"/>
  <c r="F65" i="8"/>
  <c r="F75" i="8" s="1"/>
  <c r="F68" i="8"/>
  <c r="F76" i="8" s="1"/>
  <c r="F81" i="8"/>
  <c r="G65" i="8"/>
  <c r="G75" i="8"/>
  <c r="G68" i="8"/>
  <c r="G76" i="8" s="1"/>
  <c r="G81" i="8"/>
  <c r="H65" i="8"/>
  <c r="H75" i="8" s="1"/>
  <c r="H68" i="8"/>
  <c r="H76" i="8" s="1"/>
  <c r="H81" i="8"/>
  <c r="I65" i="8"/>
  <c r="I75" i="8" s="1"/>
  <c r="I68" i="8"/>
  <c r="I76" i="8"/>
  <c r="I81" i="8"/>
  <c r="J65" i="8"/>
  <c r="J75" i="8" s="1"/>
  <c r="J68" i="8"/>
  <c r="J76" i="8" s="1"/>
  <c r="J81" i="8"/>
  <c r="K65" i="8"/>
  <c r="K75" i="8" s="1"/>
  <c r="K68" i="8"/>
  <c r="K76" i="8" s="1"/>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c r="R68" i="8"/>
  <c r="R76" i="8" s="1"/>
  <c r="R81" i="8"/>
  <c r="S63" i="8"/>
  <c r="S65" i="8"/>
  <c r="S75" i="8"/>
  <c r="S68" i="8"/>
  <c r="S76" i="8"/>
  <c r="S81" i="8"/>
  <c r="T63" i="8"/>
  <c r="T65" i="8"/>
  <c r="T75" i="8"/>
  <c r="T68" i="8"/>
  <c r="T76" i="8"/>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66" i="8" s="1"/>
  <c r="P66" i="8" s="1"/>
  <c r="Q66" i="8" s="1"/>
  <c r="R66" i="8" s="1"/>
  <c r="S66" i="8" s="1"/>
  <c r="T66" i="8" s="1"/>
  <c r="U66" i="8" s="1"/>
  <c r="V66" i="8" s="1"/>
  <c r="W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48" i="8" l="1"/>
  <c r="C57" i="8" s="1"/>
  <c r="B48" i="8"/>
  <c r="B57" i="8" s="1"/>
  <c r="B79" i="8" s="1"/>
  <c r="F62" i="8"/>
  <c r="E61" i="8"/>
  <c r="D61" i="8"/>
  <c r="C62" i="8"/>
  <c r="C58" i="8" s="1"/>
  <c r="C64" i="8" s="1"/>
  <c r="C67" i="8" s="1"/>
  <c r="G47" i="8"/>
  <c r="D58" i="8"/>
  <c r="D78" i="8" s="1"/>
  <c r="E62" i="8"/>
  <c r="F79" i="8"/>
  <c r="E79" i="8"/>
  <c r="B58" i="8"/>
  <c r="B64" i="8" s="1"/>
  <c r="B67" i="8" s="1"/>
  <c r="F61" i="8"/>
  <c r="F58" i="8" s="1"/>
  <c r="E60" i="8"/>
  <c r="E58" i="8" s="1"/>
  <c r="B61" i="8"/>
  <c r="D79" i="8"/>
  <c r="H47" i="8"/>
  <c r="G61" i="8"/>
  <c r="F60" i="8"/>
  <c r="B60" i="8"/>
  <c r="G60" i="8"/>
  <c r="C74" i="8" l="1"/>
  <c r="C69" i="8"/>
  <c r="C79" i="8"/>
  <c r="C78" i="8"/>
  <c r="G59" i="8"/>
  <c r="G58" i="8" s="1"/>
  <c r="G62" i="8"/>
  <c r="G48" i="8"/>
  <c r="G57" i="8" s="1"/>
  <c r="G79" i="8" s="1"/>
  <c r="D64" i="8"/>
  <c r="D67" i="8" s="1"/>
  <c r="E78" i="8"/>
  <c r="E64" i="8"/>
  <c r="E67" i="8" s="1"/>
  <c r="B74" i="8"/>
  <c r="B69" i="8"/>
  <c r="H60" i="8"/>
  <c r="H61" i="8"/>
  <c r="I47" i="8"/>
  <c r="H62" i="8"/>
  <c r="H48" i="8"/>
  <c r="H57" i="8" s="1"/>
  <c r="H59" i="8"/>
  <c r="C70" i="8"/>
  <c r="C71" i="8"/>
  <c r="B78" i="8"/>
  <c r="F64" i="8"/>
  <c r="F67" i="8" s="1"/>
  <c r="F78" i="8"/>
  <c r="G78" i="8" l="1"/>
  <c r="G64" i="8"/>
  <c r="G67" i="8" s="1"/>
  <c r="H58" i="8"/>
  <c r="H64" i="8" s="1"/>
  <c r="H67" i="8" s="1"/>
  <c r="D74" i="8"/>
  <c r="D69" i="8"/>
  <c r="D70" i="8" s="1"/>
  <c r="D71" i="8" s="1"/>
  <c r="F74" i="8"/>
  <c r="F69" i="8"/>
  <c r="B70" i="8"/>
  <c r="B71" i="8"/>
  <c r="H79" i="8"/>
  <c r="E74" i="8"/>
  <c r="E69" i="8"/>
  <c r="I61" i="8"/>
  <c r="J47" i="8"/>
  <c r="I62" i="8"/>
  <c r="I59" i="8"/>
  <c r="I60" i="8"/>
  <c r="I48" i="8"/>
  <c r="I57" i="8" s="1"/>
  <c r="G74" i="8"/>
  <c r="G69" i="8"/>
  <c r="H78" i="8" l="1"/>
  <c r="I79" i="8"/>
  <c r="J62" i="8"/>
  <c r="J48" i="8"/>
  <c r="J57" i="8" s="1"/>
  <c r="J59" i="8"/>
  <c r="J60" i="8"/>
  <c r="J61" i="8"/>
  <c r="K47" i="8"/>
  <c r="H74" i="8"/>
  <c r="H69" i="8"/>
  <c r="B77" i="8"/>
  <c r="B82" i="8" s="1"/>
  <c r="G70" i="8"/>
  <c r="G71" i="8"/>
  <c r="I58" i="8"/>
  <c r="I64" i="8" s="1"/>
  <c r="I67" i="8" s="1"/>
  <c r="E70" i="8"/>
  <c r="F70" i="8"/>
  <c r="F71" i="8"/>
  <c r="I74" i="8" l="1"/>
  <c r="I69" i="8"/>
  <c r="K59" i="8"/>
  <c r="K60" i="8"/>
  <c r="K48" i="8"/>
  <c r="K57" i="8" s="1"/>
  <c r="K61" i="8"/>
  <c r="L47" i="8"/>
  <c r="K62" i="8"/>
  <c r="J79" i="8"/>
  <c r="E71" i="8"/>
  <c r="C77" i="8"/>
  <c r="H70" i="8"/>
  <c r="H71" i="8"/>
  <c r="B83" i="8"/>
  <c r="B87" i="8"/>
  <c r="J58" i="8"/>
  <c r="J78" i="8" s="1"/>
  <c r="I78" i="8"/>
  <c r="J64" i="8" l="1"/>
  <c r="J67" i="8" s="1"/>
  <c r="I70" i="8"/>
  <c r="I71" i="8" s="1"/>
  <c r="C82" i="8"/>
  <c r="D77" i="8"/>
  <c r="K79" i="8"/>
  <c r="B85" i="8"/>
  <c r="B86" i="8" s="1"/>
  <c r="L60" i="8"/>
  <c r="L61" i="8"/>
  <c r="M47" i="8"/>
  <c r="L62" i="8"/>
  <c r="L48" i="8"/>
  <c r="L57" i="8" s="1"/>
  <c r="L59" i="8"/>
  <c r="K58" i="8"/>
  <c r="K78" i="8" s="1"/>
  <c r="K64" i="8" l="1"/>
  <c r="K67" i="8" s="1"/>
  <c r="K74" i="8" s="1"/>
  <c r="L79" i="8"/>
  <c r="B89" i="8"/>
  <c r="K69" i="8"/>
  <c r="C85" i="8"/>
  <c r="C86" i="8" s="1"/>
  <c r="C89" i="8" s="1"/>
  <c r="C83" i="8"/>
  <c r="C87" i="8"/>
  <c r="M61" i="8"/>
  <c r="N47" i="8"/>
  <c r="M62" i="8"/>
  <c r="M59" i="8"/>
  <c r="M60" i="8"/>
  <c r="M48" i="8"/>
  <c r="M57" i="8" s="1"/>
  <c r="L58" i="8"/>
  <c r="L64" i="8" s="1"/>
  <c r="L67" i="8" s="1"/>
  <c r="D82" i="8"/>
  <c r="D85" i="8" s="1"/>
  <c r="D86" i="8" s="1"/>
  <c r="D89" i="8" s="1"/>
  <c r="E77" i="8"/>
  <c r="J74" i="8"/>
  <c r="J69" i="8"/>
  <c r="L74" i="8" l="1"/>
  <c r="L69" i="8"/>
  <c r="E82" i="8"/>
  <c r="F77" i="8"/>
  <c r="F82" i="8" s="1"/>
  <c r="F85" i="8" s="1"/>
  <c r="M79" i="8"/>
  <c r="N62" i="8"/>
  <c r="N48" i="8"/>
  <c r="N57" i="8" s="1"/>
  <c r="N59" i="8"/>
  <c r="N60" i="8"/>
  <c r="N61" i="8"/>
  <c r="O47" i="8"/>
  <c r="D87" i="8"/>
  <c r="C88" i="8"/>
  <c r="B88" i="8"/>
  <c r="L78" i="8"/>
  <c r="K70" i="8"/>
  <c r="K71" i="8" s="1"/>
  <c r="J70" i="8"/>
  <c r="J71" i="8"/>
  <c r="M58" i="8"/>
  <c r="M64" i="8" s="1"/>
  <c r="M67" i="8" s="1"/>
  <c r="D83" i="8"/>
  <c r="D88" i="8" s="1"/>
  <c r="E83" i="8" l="1"/>
  <c r="E87" i="8"/>
  <c r="G77" i="8"/>
  <c r="G82" i="8" s="1"/>
  <c r="G85" i="8" s="1"/>
  <c r="M74" i="8"/>
  <c r="M69" i="8"/>
  <c r="E88" i="8"/>
  <c r="M78" i="8"/>
  <c r="H77" i="8"/>
  <c r="N58" i="8"/>
  <c r="N78" i="8" s="1"/>
  <c r="L70" i="8"/>
  <c r="L71" i="8" s="1"/>
  <c r="O59" i="8"/>
  <c r="O60" i="8"/>
  <c r="O48" i="8"/>
  <c r="O57" i="8" s="1"/>
  <c r="O61" i="8"/>
  <c r="P47" i="8"/>
  <c r="O62" i="8"/>
  <c r="N79" i="8"/>
  <c r="N64" i="8"/>
  <c r="N67" i="8" s="1"/>
  <c r="E85" i="8"/>
  <c r="E86" i="8" s="1"/>
  <c r="E89" i="8" s="1"/>
  <c r="F83" i="8"/>
  <c r="F88" i="8" s="1"/>
  <c r="F87" i="8"/>
  <c r="G83" i="8"/>
  <c r="G88" i="8" s="1"/>
  <c r="G87" i="8" l="1"/>
  <c r="N74" i="8"/>
  <c r="N69" i="8"/>
  <c r="F86" i="8"/>
  <c r="O79" i="8"/>
  <c r="M70" i="8"/>
  <c r="P60" i="8"/>
  <c r="P61" i="8"/>
  <c r="Q47" i="8"/>
  <c r="P62" i="8"/>
  <c r="P48" i="8"/>
  <c r="P57" i="8" s="1"/>
  <c r="P59" i="8"/>
  <c r="O58" i="8"/>
  <c r="O64" i="8" s="1"/>
  <c r="O67" i="8" s="1"/>
  <c r="H82" i="8"/>
  <c r="I77" i="8"/>
  <c r="P58" i="8" l="1"/>
  <c r="O74" i="8"/>
  <c r="O69" i="8"/>
  <c r="Q61" i="8"/>
  <c r="R47" i="8"/>
  <c r="Q62" i="8"/>
  <c r="Q59" i="8"/>
  <c r="Q60" i="8"/>
  <c r="Q48" i="8"/>
  <c r="Q57" i="8" s="1"/>
  <c r="F89" i="8"/>
  <c r="G86" i="8"/>
  <c r="G89" i="8" s="1"/>
  <c r="I82" i="8"/>
  <c r="I85" i="8" s="1"/>
  <c r="J77" i="8"/>
  <c r="P64" i="8"/>
  <c r="P67" i="8" s="1"/>
  <c r="P79" i="8"/>
  <c r="P78" i="8"/>
  <c r="O78" i="8"/>
  <c r="N70" i="8"/>
  <c r="N71" i="8"/>
  <c r="H85" i="8"/>
  <c r="H86" i="8" s="1"/>
  <c r="H89" i="8" s="1"/>
  <c r="I83" i="8"/>
  <c r="I88" i="8" s="1"/>
  <c r="H83" i="8"/>
  <c r="H88" i="8" s="1"/>
  <c r="I87" i="8"/>
  <c r="H87" i="8"/>
  <c r="M71" i="8"/>
  <c r="J82" i="8" l="1"/>
  <c r="K77" i="8"/>
  <c r="Q79" i="8"/>
  <c r="R62" i="8"/>
  <c r="R59" i="8"/>
  <c r="R60" i="8"/>
  <c r="B29" i="8" s="1"/>
  <c r="R61" i="8"/>
  <c r="B32" i="8" s="1"/>
  <c r="R48" i="8"/>
  <c r="R57" i="8" s="1"/>
  <c r="S47" i="8"/>
  <c r="I86" i="8"/>
  <c r="I89" i="8" s="1"/>
  <c r="Q58" i="8"/>
  <c r="Q64" i="8" s="1"/>
  <c r="Q67" i="8" s="1"/>
  <c r="O70" i="8"/>
  <c r="O71" i="8"/>
  <c r="P69" i="8"/>
  <c r="P74" i="8"/>
  <c r="Q78" i="8" l="1"/>
  <c r="Q74" i="8"/>
  <c r="Q69" i="8"/>
  <c r="K82" i="8"/>
  <c r="L77" i="8"/>
  <c r="R58" i="8"/>
  <c r="B26" i="8" s="1"/>
  <c r="J85" i="8"/>
  <c r="J86" i="8" s="1"/>
  <c r="J89" i="8" s="1"/>
  <c r="J87" i="8"/>
  <c r="J83" i="8"/>
  <c r="J88" i="8" s="1"/>
  <c r="S62" i="8"/>
  <c r="S59" i="8"/>
  <c r="S60" i="8"/>
  <c r="T47" i="8"/>
  <c r="S48" i="8"/>
  <c r="S57" i="8" s="1"/>
  <c r="S61" i="8"/>
  <c r="P70" i="8"/>
  <c r="P71" i="8" s="1"/>
  <c r="R79" i="8"/>
  <c r="R64" i="8"/>
  <c r="R67" i="8" s="1"/>
  <c r="S79" i="8" l="1"/>
  <c r="L82" i="8"/>
  <c r="M77" i="8"/>
  <c r="M82" i="8" s="1"/>
  <c r="T62" i="8"/>
  <c r="T59" i="8"/>
  <c r="T60" i="8"/>
  <c r="U47" i="8"/>
  <c r="T48" i="8"/>
  <c r="T57" i="8" s="1"/>
  <c r="T61" i="8"/>
  <c r="K85" i="8"/>
  <c r="K86" i="8" s="1"/>
  <c r="K89" i="8" s="1"/>
  <c r="K83" i="8"/>
  <c r="K88" i="8" s="1"/>
  <c r="Q70" i="8"/>
  <c r="Q71" i="8" s="1"/>
  <c r="R74" i="8"/>
  <c r="R69" i="8"/>
  <c r="R78" i="8"/>
  <c r="S58" i="8"/>
  <c r="S64" i="8" s="1"/>
  <c r="S67" i="8" s="1"/>
  <c r="K87" i="8"/>
  <c r="N77" i="8" l="1"/>
  <c r="S74" i="8"/>
  <c r="S69" i="8"/>
  <c r="T79" i="8"/>
  <c r="S78" i="8"/>
  <c r="R70" i="8"/>
  <c r="U62" i="8"/>
  <c r="U59" i="8"/>
  <c r="U60" i="8"/>
  <c r="V47" i="8"/>
  <c r="U48" i="8"/>
  <c r="U57" i="8" s="1"/>
  <c r="U61" i="8"/>
  <c r="M85" i="8"/>
  <c r="M83" i="8"/>
  <c r="M87" i="8"/>
  <c r="T58" i="8"/>
  <c r="T78" i="8" s="1"/>
  <c r="L85" i="8"/>
  <c r="L86" i="8" s="1"/>
  <c r="L89" i="8" s="1"/>
  <c r="L87" i="8"/>
  <c r="L83" i="8"/>
  <c r="L88" i="8" s="1"/>
  <c r="T64" i="8" l="1"/>
  <c r="T67" i="8" s="1"/>
  <c r="N82" i="8"/>
  <c r="O77" i="8"/>
  <c r="U58" i="8"/>
  <c r="U64" i="8" s="1"/>
  <c r="U67" i="8" s="1"/>
  <c r="U79" i="8"/>
  <c r="M88" i="8"/>
  <c r="V62" i="8"/>
  <c r="V59" i="8"/>
  <c r="V60" i="8"/>
  <c r="W47" i="8"/>
  <c r="V48" i="8"/>
  <c r="V57" i="8" s="1"/>
  <c r="V61" i="8"/>
  <c r="T74" i="8"/>
  <c r="T69" i="8"/>
  <c r="M86" i="8"/>
  <c r="M89" i="8" s="1"/>
  <c r="R71" i="8"/>
  <c r="S70" i="8"/>
  <c r="O82" i="8" l="1"/>
  <c r="P77" i="8"/>
  <c r="Q77" i="8" s="1"/>
  <c r="Q82" i="8" s="1"/>
  <c r="Q85" i="8" s="1"/>
  <c r="O83" i="8"/>
  <c r="O87" i="8"/>
  <c r="N85" i="8"/>
  <c r="N83" i="8"/>
  <c r="N88" i="8" s="1"/>
  <c r="N87" i="8"/>
  <c r="U78" i="8"/>
  <c r="U74" i="8"/>
  <c r="U69" i="8"/>
  <c r="W62" i="8"/>
  <c r="W59" i="8"/>
  <c r="W60" i="8"/>
  <c r="W48" i="8"/>
  <c r="W57" i="8" s="1"/>
  <c r="W61" i="8"/>
  <c r="S71" i="8"/>
  <c r="V58" i="8"/>
  <c r="V78" i="8" s="1"/>
  <c r="T70" i="8"/>
  <c r="V79" i="8"/>
  <c r="N86" i="8"/>
  <c r="V64" i="8" l="1"/>
  <c r="V67" i="8" s="1"/>
  <c r="W58" i="8"/>
  <c r="P82" i="8"/>
  <c r="R77" i="8"/>
  <c r="R82" i="8" s="1"/>
  <c r="R85" i="8" s="1"/>
  <c r="O88" i="8"/>
  <c r="O85" i="8"/>
  <c r="Q87" i="8"/>
  <c r="Q83" i="8"/>
  <c r="Q88" i="8" s="1"/>
  <c r="P87" i="8"/>
  <c r="P83" i="8"/>
  <c r="P88" i="8" s="1"/>
  <c r="N89" i="8"/>
  <c r="O86" i="8"/>
  <c r="V74" i="8"/>
  <c r="V69" i="8"/>
  <c r="T71" i="8"/>
  <c r="W79" i="8"/>
  <c r="W64" i="8"/>
  <c r="W67" i="8" s="1"/>
  <c r="W78" i="8"/>
  <c r="U70" i="8"/>
  <c r="S77" i="8" l="1"/>
  <c r="S82" i="8" s="1"/>
  <c r="S87" i="8" s="1"/>
  <c r="P85" i="8"/>
  <c r="R83" i="8"/>
  <c r="R88" i="8" s="1"/>
  <c r="R87" i="8"/>
  <c r="S83" i="8"/>
  <c r="S88" i="8" s="1"/>
  <c r="V70" i="8"/>
  <c r="V71" i="8" s="1"/>
  <c r="U71" i="8"/>
  <c r="O89" i="8"/>
  <c r="P86" i="8"/>
  <c r="W74" i="8"/>
  <c r="W69" i="8"/>
  <c r="S85" i="8" l="1"/>
  <c r="T77" i="8"/>
  <c r="T82" i="8" s="1"/>
  <c r="W70" i="8"/>
  <c r="W71" i="8" s="1"/>
  <c r="P89" i="8"/>
  <c r="Q86" i="8"/>
  <c r="T85" i="8" l="1"/>
  <c r="T87" i="8"/>
  <c r="U77" i="8"/>
  <c r="U82" i="8" s="1"/>
  <c r="U83" i="8" s="1"/>
  <c r="U88" i="8" s="1"/>
  <c r="T83" i="8"/>
  <c r="T88" i="8" s="1"/>
  <c r="Q89" i="8"/>
  <c r="R86" i="8"/>
  <c r="V77" i="8" l="1"/>
  <c r="V82" i="8" s="1"/>
  <c r="U85" i="8"/>
  <c r="V83" i="8"/>
  <c r="V88" i="8" s="1"/>
  <c r="U87" i="8"/>
  <c r="G28" i="8"/>
  <c r="R89" i="8"/>
  <c r="S86" i="8"/>
  <c r="W77" i="8" l="1"/>
  <c r="W82" i="8" s="1"/>
  <c r="W85" i="8" s="1"/>
  <c r="V85" i="8"/>
  <c r="V87" i="8"/>
  <c r="W87" i="8"/>
  <c r="S89" i="8"/>
  <c r="T86" i="8"/>
  <c r="W83" i="8" l="1"/>
  <c r="W88" i="8" s="1"/>
  <c r="G26" i="8" s="1"/>
  <c r="T89" i="8"/>
  <c r="U86" i="8"/>
  <c r="U89" i="8" l="1"/>
  <c r="V86" i="8"/>
  <c r="V89" i="8" l="1"/>
  <c r="W86" i="8"/>
  <c r="W89" i="8" s="1"/>
  <c r="G27" i="8" s="1"/>
</calcChain>
</file>

<file path=xl/sharedStrings.xml><?xml version="1.0" encoding="utf-8"?>
<sst xmlns="http://schemas.openxmlformats.org/spreadsheetml/2006/main" count="1111" uniqueCount="565">
  <si>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</si>
  <si>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</si>
  <si>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</si>
  <si>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</si>
  <si>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</si>
  <si>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</si>
  <si>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</si>
  <si>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</si>
  <si>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</si>
  <si>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</si>
  <si>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</si>
  <si>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</si>
  <si>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</si>
  <si>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</si>
  <si>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</si>
  <si>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</si>
  <si>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</si>
  <si>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</si>
  <si>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</si>
  <si>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</si>
  <si>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</si>
  <si>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</si>
  <si>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</si>
  <si>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</si>
  <si>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</si>
  <si>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</si>
  <si>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</si>
  <si>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</si>
  <si>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</si>
  <si>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</si>
  <si>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</si>
  <si>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</si>
  <si>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</si>
  <si>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</si>
  <si>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</si>
  <si>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</si>
  <si>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</si>
  <si>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</si>
  <si>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</si>
  <si>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</si>
  <si>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</si>
  <si>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</si>
  <si>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</si>
  <si>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</si>
  <si>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</si>
  <si>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</si>
  <si>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</si>
  <si>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</si>
  <si>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</si>
  <si>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</si>
  <si>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</si>
  <si>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</si>
  <si>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</si>
  <si>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</si>
  <si>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</si>
  <si>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</si>
  <si>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</si>
  <si>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</si>
  <si>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</si>
  <si>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</si>
  <si>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</si>
  <si>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</si>
  <si>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</si>
  <si>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</si>
  <si>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</si>
  <si>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</si>
  <si>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</si>
  <si>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</si>
  <si>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</si>
  <si>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</si>
  <si>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</si>
  <si>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</si>
  <si>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</si>
  <si>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</si>
  <si>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</si>
  <si>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</si>
  <si>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</si>
  <si>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</si>
  <si>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</si>
  <si>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</si>
  <si>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</si>
  <si>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</si>
  <si>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</si>
  <si>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</si>
  <si>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</si>
  <si>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</si>
  <si>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</si>
  <si>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</si>
  <si>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</si>
  <si>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</si>
  <si>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</si>
  <si>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</si>
  <si>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</si>
  <si>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</si>
  <si>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</si>
  <si>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</si>
  <si>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</si>
  <si>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</si>
  <si>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</si>
  <si>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</si>
  <si>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</si>
  <si>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</si>
  <si>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</si>
  <si>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</si>
  <si>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</si>
  <si>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</si>
  <si>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</si>
  <si>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</si>
  <si>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</si>
  <si>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</si>
  <si>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</si>
  <si>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</si>
  <si>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</si>
  <si>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</si>
  <si>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</si>
  <si>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</si>
  <si>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</si>
  <si>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</si>
  <si>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</si>
  <si>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</si>
  <si>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</si>
  <si>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</si>
  <si>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</si>
  <si>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</si>
  <si>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</si>
  <si>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</si>
  <si>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</si>
  <si>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</si>
  <si>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</si>
  <si>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</si>
  <si>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</si>
  <si>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</si>
  <si>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</si>
  <si>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</si>
  <si>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</si>
  <si>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</si>
  <si>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</si>
  <si>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</si>
  <si>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</si>
  <si>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</si>
  <si>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</si>
  <si>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</si>
  <si>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</si>
  <si>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</si>
  <si>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</si>
  <si>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</si>
  <si>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</si>
  <si>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</si>
  <si>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</si>
  <si>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</si>
  <si>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</si>
  <si>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</si>
  <si>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</si>
  <si>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</si>
  <si>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</si>
  <si>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</si>
  <si>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</si>
  <si>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</si>
  <si>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</si>
  <si>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</si>
  <si>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</si>
  <si>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</si>
  <si>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</si>
  <si>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</si>
  <si>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</si>
  <si>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</si>
  <si>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</si>
  <si>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</si>
  <si>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</si>
  <si>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</si>
  <si>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</si>
  <si>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</si>
  <si>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</si>
  <si>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</si>
  <si>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</si>
  <si>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</si>
  <si>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</si>
  <si>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</si>
  <si>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</si>
  <si>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</si>
  <si>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</si>
  <si>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</si>
  <si>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</si>
  <si>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</si>
  <si>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</si>
  <si>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</si>
  <si>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</si>
  <si>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</si>
  <si>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</si>
  <si>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</si>
  <si>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</si>
  <si>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</si>
  <si>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</si>
  <si>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</si>
  <si>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</si>
  <si>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</si>
  <si>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</si>
  <si>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</si>
  <si>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</si>
  <si>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</si>
  <si>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</si>
  <si>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</si>
  <si>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</si>
  <si>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</si>
  <si>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</si>
  <si>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</si>
  <si>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</si>
  <si>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</si>
  <si>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</si>
  <si>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</si>
  <si>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</si>
  <si>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</si>
  <si>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</si>
  <si>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</si>
  <si>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</si>
  <si>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</si>
  <si>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</si>
  <si>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</si>
  <si>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</si>
  <si>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</si>
  <si>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</si>
  <si>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</si>
  <si>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</si>
  <si>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</si>
  <si>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</si>
  <si>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</si>
  <si>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</si>
  <si>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</si>
  <si>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</si>
  <si>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</si>
  <si>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</si>
  <si>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</si>
  <si>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</si>
  <si>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</si>
  <si>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</si>
  <si>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</si>
  <si>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</si>
  <si>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</si>
  <si>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</si>
  <si>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</si>
  <si>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</si>
  <si>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</si>
  <si>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</si>
  <si>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</si>
  <si>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</si>
  <si>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</si>
  <si>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</si>
  <si>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</si>
  <si>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</si>
  <si>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</si>
  <si>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</si>
  <si>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</si>
  <si>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</si>
  <si>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</si>
  <si>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</si>
  <si>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</si>
  <si>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</si>
  <si>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</si>
  <si>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</si>
  <si>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</si>
  <si>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</si>
  <si>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</si>
  <si>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</si>
  <si>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</si>
  <si>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</si>
  <si>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</si>
  <si>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</si>
  <si>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</si>
  <si>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</si>
  <si>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</si>
  <si>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</si>
  <si>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</si>
  <si>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</si>
  <si>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</si>
  <si>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</si>
  <si>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</si>
  <si>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</si>
  <si>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</si>
  <si>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</si>
  <si>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</si>
  <si>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</si>
  <si>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</si>
  <si>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</si>
  <si>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</si>
  <si>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</si>
  <si>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</si>
  <si>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</si>
  <si>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</si>
  <si>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</si>
  <si>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</si>
  <si>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</si>
  <si>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</si>
  <si>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</si>
  <si>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</si>
  <si>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</si>
  <si>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</si>
  <si>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</si>
  <si>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</si>
  <si>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</si>
  <si>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</si>
  <si>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</si>
  <si>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</si>
  <si>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</si>
  <si>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</si>
  <si>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</si>
  <si>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</si>
  <si>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</si>
  <si>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</si>
  <si>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</si>
  <si>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</si>
  <si>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</si>
  <si>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</si>
  <si>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</si>
  <si>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</si>
  <si>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</si>
  <si>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</si>
  <si>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</si>
  <si>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</si>
  <si>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</si>
  <si>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</si>
  <si>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</si>
  <si>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</si>
  <si>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</si>
  <si>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</si>
  <si>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</si>
  <si>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</si>
  <si>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</si>
  <si>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</si>
  <si>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</si>
  <si>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</si>
  <si>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</si>
  <si>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</si>
  <si>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</si>
  <si>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</si>
  <si>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</si>
  <si>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</si>
  <si>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</si>
  <si>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</si>
  <si>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</si>
  <si>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</si>
  <si>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</si>
  <si>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</si>
  <si>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</si>
  <si>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</si>
  <si>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</si>
  <si>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</si>
  <si>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</si>
  <si>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</si>
  <si>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</si>
  <si>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</si>
  <si>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</si>
  <si>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</si>
  <si>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</si>
  <si>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</si>
  <si>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</si>
  <si>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</si>
  <si>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</si>
  <si>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</si>
  <si>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</si>
  <si>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</si>
  <si>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</si>
  <si>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</si>
  <si>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</si>
  <si>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</si>
  <si>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</si>
  <si>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</si>
  <si>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</si>
  <si>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</si>
  <si>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</si>
  <si>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</si>
  <si>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</si>
  <si>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</si>
  <si>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</si>
  <si>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</si>
  <si>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</si>
  <si>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</si>
  <si>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</si>
  <si>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</si>
  <si>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</si>
  <si>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</si>
  <si>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</si>
  <si>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</si>
  <si>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</si>
  <si>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</si>
  <si>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</si>
  <si>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</si>
  <si>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</si>
  <si>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</si>
  <si>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</si>
  <si>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</si>
  <si>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</si>
  <si>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</si>
  <si>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</si>
  <si>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</si>
  <si>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</si>
  <si>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</si>
  <si>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</si>
  <si>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</si>
  <si>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</si>
  <si>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</si>
  <si>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</si>
  <si>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</si>
  <si>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</si>
  <si>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</si>
  <si>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</si>
  <si>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</si>
  <si>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</si>
  <si>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</si>
  <si>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</si>
  <si>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</si>
  <si>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</si>
  <si>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</si>
  <si>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</si>
  <si>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</si>
  <si>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</si>
  <si>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</si>
  <si>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</si>
  <si>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</si>
  <si>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</si>
  <si>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</si>
  <si>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</si>
  <si>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</si>
  <si>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</si>
  <si>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</si>
  <si>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</si>
  <si>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</si>
  <si>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</si>
  <si>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</si>
  <si>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</si>
  <si>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</si>
  <si>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</si>
  <si>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</si>
  <si>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</si>
  <si>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</si>
  <si>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</si>
  <si>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</si>
  <si>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</si>
  <si>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</si>
  <si>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</si>
  <si>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</si>
  <si>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</si>
  <si>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</si>
  <si>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</si>
  <si>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</si>
  <si>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</si>
  <si>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</si>
  <si>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</si>
  <si>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</si>
  <si>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</si>
  <si>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</si>
  <si>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</si>
  <si>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</si>
  <si>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</si>
  <si>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</si>
  <si>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</si>
  <si>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</si>
  <si>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</si>
  <si>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</si>
  <si>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</si>
  <si>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</si>
  <si>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</si>
  <si>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</si>
  <si>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</si>
  <si>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</si>
  <si>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</si>
  <si>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</si>
  <si>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</si>
  <si>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</si>
  <si>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</si>
  <si>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</si>
  <si>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</si>
  <si>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</si>
  <si>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</si>
  <si>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</si>
  <si>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</si>
  <si>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</si>
  <si>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</si>
  <si>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</si>
  <si>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</si>
  <si>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</si>
  <si>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</si>
  <si>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</si>
  <si>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</si>
  <si>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</si>
  <si>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</si>
  <si>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</si>
  <si>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</si>
  <si>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</si>
  <si>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</si>
  <si>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</si>
  <si>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</si>
  <si>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</si>
  <si>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</si>
  <si>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</si>
  <si>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</si>
  <si>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</si>
  <si>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</si>
  <si>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</si>
  <si>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</si>
  <si>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</si>
  <si>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</si>
  <si>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</si>
  <si>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</si>
  <si>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</si>
  <si>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</si>
  <si>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</si>
  <si>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</si>
  <si>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</si>
  <si>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</si>
  <si>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</si>
  <si>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</si>
  <si>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</si>
  <si>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</si>
  <si>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</si>
  <si>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</si>
  <si>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</si>
  <si>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</si>
  <si>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</si>
  <si>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</si>
  <si>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</si>
  <si>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</si>
  <si>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</si>
  <si>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ВЛ-10 кВ фид.№6-10 кВ ПС "Чернушка" участок от ПС "Чернушка"  до ТП№16; ВЛ-10 кВ фид.№5-10 кВ ПС "Чернушка" участок от ПС "Чернушка"  до ТП№113</t>
  </si>
  <si>
    <t>ВЛ-10 кВ фид.№6-10 кВ ПС "Чернушка" участок от ПС "Чернушка"  до РП№3; ВЛ-10 кВ фид.№5-10 кВ ПС "Чернушка" участок от ПС "Чернушка"  до РП№3</t>
  </si>
  <si>
    <t>АС-50; СИП-3 1х70</t>
  </si>
  <si>
    <t>СИП-3 1х95; СИП-3 1х70</t>
  </si>
  <si>
    <t>ВЛ</t>
  </si>
  <si>
    <t>ВЛЗ</t>
  </si>
  <si>
    <t>ж/б</t>
  </si>
  <si>
    <t>АТО_O_Ч2_16 № 17 09.02.2024 ПО "ЧЭС" ПКГУП "КЭС"</t>
  </si>
  <si>
    <t>Реконструкция одноцепной ВЛ 10 кВ на двух-цепную ВЛ-10 кВ, замена аварийных опор, замена неизолированного провода на СИП, прокладка кабельных линий 10 кВ</t>
  </si>
  <si>
    <t>КЛ-10 кВ фид.№29-10 кВ ПС "Чернушка" участок от ПС "Чернушка"  до РП№3; КЛ-10 кВ фид.№53-10 кВ ПС "Чернушка" участок от ПС "Чернушка"  до РП№3</t>
  </si>
  <si>
    <t>ААБл 3х150</t>
  </si>
  <si>
    <t>АПвПу2г 1х185мм</t>
  </si>
  <si>
    <t>КЛ</t>
  </si>
  <si>
    <t>траншея</t>
  </si>
  <si>
    <t>ПКГУП "КЭС"</t>
  </si>
  <si>
    <t>Реконструкция</t>
  </si>
  <si>
    <t>закупка не проведена</t>
  </si>
  <si>
    <t>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t>
  </si>
  <si>
    <t>Пермский край, Чернушинский городской округ</t>
  </si>
  <si>
    <t xml:space="preserve">МВ×А-0;т.у.-0; км ЛЭП-5,81;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</si>
  <si>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</si>
  <si>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</si>
  <si>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</si>
  <si>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</si>
  <si>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</si>
  <si>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</si>
  <si>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</si>
  <si>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</si>
  <si>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</si>
  <si>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</si>
  <si>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</si>
  <si>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</si>
  <si>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</si>
  <si>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</si>
  <si>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</si>
  <si>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</si>
  <si>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</si>
  <si>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  Замена неизолированного провода на СИП-3; замена аварийных опор. Внедрение инновационных разработок;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Опоры имеют дефекты; требующие замены согласно РД 153-34.3-20.662-98. ВЛ фид. №6-10 кВ ПС "Чернушка" введена в эксплуатацию в 1964 году, ВЛ фид. №5-10 кВ ПС "Чернушка" введена в эксплуатацию в 1988году. За 60 лет и 36 лет эксплуатации оборудование линии физически устарело. В связи с увеличением мощности маслосырзавода ООО "Маско" и невозможностью замены кабельных линии фид. №29-10 кВ, фид. №53-10 кВ ПС "Чернушка", питающих РП №3, из-за застроенной части города, проектом предусматривается:  реконструкция ВКЛ 10 кВ фид. №6-10 кВ ПС "Чернушка" на двухцепную ВЛ 10 кВ совместной подвеской с фид. №29-10 кВ; реконструкция фид. №5-10 кВ ПС "Чернушка" на двухцепную ВЛ 10 кВ совместной подвеской с фид. №53-10 кВ; прокладка кабельных линий из сшитого полиэтилена; реконструкция РУ 10 кВ РП №3 с заменой ячеек с маслянными выключателями на ячейки с вакуумными выключателями.</t>
  </si>
  <si>
    <t>выделение этапов не предусматривается</t>
  </si>
  <si>
    <t>Акт технического осмотра</t>
  </si>
  <si>
    <t>Год раскрытия информации: 2026 год</t>
  </si>
  <si>
    <t>0,27 млн руб с НДС</t>
  </si>
  <si>
    <t>0,22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</si>
</sst>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2828261.8028879957</c:v>
                </c:pt>
                <c:pt idx="3">
                  <c:v>4829278.0279791737</c:v>
                </c:pt>
                <c:pt idx="4">
                  <c:v>7000507.0409691371</c:v>
                </c:pt>
                <c:pt idx="5">
                  <c:v>9358903.9313146286</c:v>
                </c:pt>
                <c:pt idx="6">
                  <c:v>11923136.421827851</c:v>
                </c:pt>
                <c:pt idx="7">
                  <c:v>14713759.939809648</c:v>
                </c:pt>
                <c:pt idx="8">
                  <c:v>17753410.76471195</c:v>
                </c:pt>
                <c:pt idx="9">
                  <c:v>21067019.13421151</c:v>
                </c:pt>
                <c:pt idx="10">
                  <c:v>24682044.387802154</c:v>
                </c:pt>
                <c:pt idx="11">
                  <c:v>28628734.44501758</c:v>
                </c:pt>
                <c:pt idx="12">
                  <c:v>32940412.156379983</c:v>
                </c:pt>
                <c:pt idx="13">
                  <c:v>37653791.331563182</c:v>
                </c:pt>
                <c:pt idx="14">
                  <c:v>42809325.543752775</c:v>
                </c:pt>
                <c:pt idx="15">
                  <c:v>48451593.134755991</c:v>
                </c:pt>
                <c:pt idx="16">
                  <c:v>54629722.205352314</c:v>
                </c:pt>
              </c:numCache>
            </c:numRef>
          </c:val>
          <c:smooth val="0"/>
          <c:extLst>
            <c:ext xmlns:c16="http://schemas.microsoft.com/office/drawing/2014/chart" uri="{C3380CC4-5D6E-409C-BE32-E72D297353CC}">
              <c16:uniqueId val="{00000000-9555-4D38-B2B3-769EF154498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1637952.6973568918</c:v>
                </c:pt>
                <c:pt idx="3">
                  <c:v>1567089.2200573096</c:v>
                </c:pt>
                <c:pt idx="4">
                  <c:v>1504770.6197947357</c:v>
                </c:pt>
                <c:pt idx="5">
                  <c:v>1446448.9801496961</c:v>
                </c:pt>
                <c:pt idx="6">
                  <c:v>1391762.6624386632</c:v>
                </c:pt>
                <c:pt idx="7">
                  <c:v>1340388.1787773068</c:v>
                </c:pt>
                <c:pt idx="8">
                  <c:v>1292035.9363964635</c:v>
                </c:pt>
                <c:pt idx="9">
                  <c:v>1246446.4660726429</c:v>
                </c:pt>
                <c:pt idx="10">
                  <c:v>1203387.0792151296</c:v>
                </c:pt>
                <c:pt idx="11">
                  <c:v>1162648.9045208958</c:v>
                </c:pt>
                <c:pt idx="12">
                  <c:v>1124044.2607455614</c:v>
                </c:pt>
                <c:pt idx="13">
                  <c:v>1087404.3271276527</c:v>
                </c:pt>
                <c:pt idx="14">
                  <c:v>1052577.0774190112</c:v>
                </c:pt>
                <c:pt idx="15">
                  <c:v>1019425.4473822558</c:v>
                </c:pt>
                <c:pt idx="16">
                  <c:v>987825.70907511935</c:v>
                </c:pt>
              </c:numCache>
            </c:numRef>
          </c:val>
          <c:smooth val="0"/>
          <c:extLst>
            <c:ext xmlns:c16="http://schemas.microsoft.com/office/drawing/2014/chart" uri="{C3380CC4-5D6E-409C-BE32-E72D297353CC}">
              <c16:uniqueId val="{00000001-9555-4D38-B2B3-769EF154498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550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551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556</v>
      </c>
    </row>
    <row r="41" spans="1:24" ht="63" x14ac:dyDescent="0.25">
      <c r="A41" s="18" t="s">
        <v>47</v>
      </c>
      <c r="B41" s="24" t="s">
        <v>48</v>
      </c>
      <c r="C41" s="17" t="s">
        <v>557</v>
      </c>
    </row>
    <row r="42" spans="1:24" ht="47.25" x14ac:dyDescent="0.25">
      <c r="A42" s="18" t="s">
        <v>49</v>
      </c>
      <c r="B42" s="24" t="s">
        <v>50</v>
      </c>
      <c r="C42" s="17" t="s">
        <v>557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558</v>
      </c>
    </row>
    <row r="47" spans="1:24" ht="18.75" customHeight="1" x14ac:dyDescent="0.25">
      <c r="A47" s="21"/>
      <c r="B47" s="22"/>
      <c r="C47" s="23"/>
    </row>
    <row r="48" spans="1:24" ht="31.5" x14ac:dyDescent="0.25">
      <c r="A48" s="18" t="s">
        <v>59</v>
      </c>
      <c r="B48" s="24" t="s">
        <v>60</v>
      </c>
      <c r="C48" s="25" t="s">
        <v>563</v>
      </c>
    </row>
    <row r="49" spans="1:3" ht="31.5" x14ac:dyDescent="0.25">
      <c r="A49" s="18" t="s">
        <v>61</v>
      </c>
      <c r="B49" s="24" t="s">
        <v>62</v>
      </c>
      <c r="C49" s="25"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55.772337624973737</v>
      </c>
      <c r="E24" s="196">
        <v>55.772337624973737</v>
      </c>
      <c r="F24" s="197">
        <v>55.772337624973737</v>
      </c>
      <c r="G24" s="196">
        <v>0</v>
      </c>
      <c r="H24" s="196">
        <v>0</v>
      </c>
      <c r="I24" s="196">
        <v>0</v>
      </c>
      <c r="J24" s="196">
        <v>55.772337624973737</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55.772337624973737</v>
      </c>
      <c r="E27" s="26">
        <v>55.772337624973737</v>
      </c>
      <c r="F27" s="203">
        <v>55.772337624973737</v>
      </c>
      <c r="G27" s="26">
        <v>0</v>
      </c>
      <c r="H27" s="26">
        <v>0</v>
      </c>
      <c r="I27" s="26">
        <v>0</v>
      </c>
      <c r="J27" s="26">
        <v>55.772337624973737</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46.476948020811442</v>
      </c>
      <c r="E30" s="200">
        <v>46.476948020811442</v>
      </c>
      <c r="F30" s="200">
        <v>46.476948020811442</v>
      </c>
      <c r="G30" s="200">
        <v>0</v>
      </c>
      <c r="H30" s="200">
        <v>0</v>
      </c>
      <c r="I30" s="200">
        <v>0</v>
      </c>
      <c r="J30" s="200">
        <v>46.476948020811442</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4.6476948020811442</v>
      </c>
      <c r="E31" s="26">
        <v>4.6476948020811442</v>
      </c>
      <c r="F31" s="26">
        <v>4.6476948020811442</v>
      </c>
      <c r="G31" s="200">
        <v>0</v>
      </c>
      <c r="H31" s="26">
        <v>0</v>
      </c>
      <c r="I31" s="26">
        <v>0</v>
      </c>
      <c r="J31" s="200">
        <v>4.6476948020811442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11.61923700520286</v>
      </c>
      <c r="E32" s="26">
        <v>11.61923700520286</v>
      </c>
      <c r="F32" s="26">
        <v>11.61923700520286</v>
      </c>
      <c r="G32" s="200">
        <v>0</v>
      </c>
      <c r="H32" s="26">
        <v>0</v>
      </c>
      <c r="I32" s="26">
        <v>0</v>
      </c>
      <c r="J32" s="200">
        <v>11.61923700520286</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27.886168812486865</v>
      </c>
      <c r="E33" s="26">
        <v>27.886168812486865</v>
      </c>
      <c r="F33" s="26">
        <v>27.886168812486865</v>
      </c>
      <c r="G33" s="200">
        <v>0</v>
      </c>
      <c r="H33" s="26">
        <v>0</v>
      </c>
      <c r="I33" s="26">
        <v>0</v>
      </c>
      <c r="J33" s="200">
        <v>27.886168812486865</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2.3238474010405721</v>
      </c>
      <c r="E34" s="26">
        <v>2.3238474010405721</v>
      </c>
      <c r="F34" s="26">
        <v>2.3238474010405721</v>
      </c>
      <c r="G34" s="200">
        <v>0</v>
      </c>
      <c r="H34" s="26">
        <v>0</v>
      </c>
      <c r="I34" s="26">
        <v>0</v>
      </c>
      <c r="J34" s="200">
        <v>2.3238474010405721</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0.66</v>
      </c>
      <c r="E38" s="26">
        <v>0.66</v>
      </c>
      <c r="F38" s="26">
        <v>0.66</v>
      </c>
      <c r="G38" s="26">
        <v>0</v>
      </c>
      <c r="H38" s="26">
        <v>0</v>
      </c>
      <c r="I38" s="26">
        <v>0</v>
      </c>
      <c r="J38" s="26">
        <v>0.66</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4.3</v>
      </c>
      <c r="E39" s="26">
        <v>4.3</v>
      </c>
      <c r="F39" s="26">
        <v>4.3</v>
      </c>
      <c r="G39" s="26">
        <v>0</v>
      </c>
      <c r="H39" s="26">
        <v>0</v>
      </c>
      <c r="I39" s="26">
        <v>0</v>
      </c>
      <c r="J39" s="26">
        <v>4.3</v>
      </c>
      <c r="K39" s="26">
        <v>4</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0.85</v>
      </c>
      <c r="E40" s="26">
        <v>0.85</v>
      </c>
      <c r="F40" s="26">
        <v>0.85</v>
      </c>
      <c r="G40" s="26">
        <v>0</v>
      </c>
      <c r="H40" s="26">
        <v>0</v>
      </c>
      <c r="I40" s="26">
        <v>0</v>
      </c>
      <c r="J40" s="26">
        <v>0.85</v>
      </c>
      <c r="K40" s="26">
        <v>4</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0.66</v>
      </c>
      <c r="E48" s="200">
        <v>0.66</v>
      </c>
      <c r="F48" s="200">
        <v>0.66</v>
      </c>
      <c r="G48" s="200">
        <v>0</v>
      </c>
      <c r="H48" s="200">
        <v>0</v>
      </c>
      <c r="I48" s="200">
        <v>0</v>
      </c>
      <c r="J48" s="200">
        <v>0.66</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4.3</v>
      </c>
      <c r="E49" s="200">
        <v>4.3</v>
      </c>
      <c r="F49" s="200">
        <v>4.3</v>
      </c>
      <c r="G49" s="200">
        <v>0</v>
      </c>
      <c r="H49" s="200">
        <v>0</v>
      </c>
      <c r="I49" s="200">
        <v>0</v>
      </c>
      <c r="J49" s="200">
        <v>4.3</v>
      </c>
      <c r="K49" s="200">
        <v>4</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0.85</v>
      </c>
      <c r="E50" s="200">
        <v>0.85</v>
      </c>
      <c r="F50" s="200">
        <v>0.85</v>
      </c>
      <c r="G50" s="200">
        <v>0</v>
      </c>
      <c r="H50" s="200">
        <v>0</v>
      </c>
      <c r="I50" s="200">
        <v>0</v>
      </c>
      <c r="J50" s="200">
        <v>0.85</v>
      </c>
      <c r="K50" s="200">
        <v>4</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46.476948020811442</v>
      </c>
      <c r="E55" s="200">
        <v>46.476948020811442</v>
      </c>
      <c r="F55" s="200">
        <v>46.476948020811442</v>
      </c>
      <c r="G55" s="200">
        <v>0</v>
      </c>
      <c r="H55" s="200">
        <v>0</v>
      </c>
      <c r="I55" s="200">
        <v>0</v>
      </c>
      <c r="J55" s="200">
        <v>46.476948020811442</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46.476948020811442</v>
      </c>
      <c r="E56" s="26">
        <v>46.476948020811442</v>
      </c>
      <c r="F56" s="26">
        <v>46.476948020811442</v>
      </c>
      <c r="G56" s="26">
        <v>0</v>
      </c>
      <c r="H56" s="26">
        <v>0</v>
      </c>
      <c r="I56" s="26">
        <v>0</v>
      </c>
      <c r="J56" s="26">
        <v>46.476948020811442</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0.66</v>
      </c>
      <c r="E59" s="211">
        <v>0.66</v>
      </c>
      <c r="F59" s="211">
        <v>0.66</v>
      </c>
      <c r="G59" s="211">
        <v>0</v>
      </c>
      <c r="H59" s="211">
        <v>0</v>
      </c>
      <c r="I59" s="211">
        <v>0</v>
      </c>
      <c r="J59" s="211">
        <v>0.66</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5.1499999999999995</v>
      </c>
      <c r="E60" s="211">
        <v>5.1499999999999995</v>
      </c>
      <c r="F60" s="211">
        <v>5.1499999999999995</v>
      </c>
      <c r="G60" s="211">
        <v>0</v>
      </c>
      <c r="H60" s="211">
        <v>0</v>
      </c>
      <c r="I60" s="211">
        <v>0</v>
      </c>
      <c r="J60" s="211">
        <v>5.1499999999999995</v>
      </c>
      <c r="K60" s="211">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46.476948020811442</v>
      </c>
      <c r="E64" s="221">
        <v>46.476948020811442</v>
      </c>
      <c r="F64" s="221">
        <v>46.476948020811442</v>
      </c>
      <c r="G64" s="221">
        <v>0</v>
      </c>
      <c r="H64" s="221">
        <v>0</v>
      </c>
      <c r="I64" s="221">
        <v>0</v>
      </c>
      <c r="J64" s="221">
        <v>46.476948020811442</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3" t="s">
        <v>420</v>
      </c>
      <c r="B22" s="292" t="s">
        <v>421</v>
      </c>
      <c r="C22" s="233" t="s">
        <v>422</v>
      </c>
      <c r="D22" s="233" t="s">
        <v>423</v>
      </c>
      <c r="E22" s="264" t="s">
        <v>424</v>
      </c>
      <c r="F22" s="265"/>
      <c r="G22" s="265"/>
      <c r="H22" s="265"/>
      <c r="I22" s="265"/>
      <c r="J22" s="265"/>
      <c r="K22" s="265"/>
      <c r="L22" s="265"/>
      <c r="M22" s="265"/>
      <c r="N22" s="266"/>
      <c r="O22" s="233" t="s">
        <v>425</v>
      </c>
      <c r="P22" s="233" t="s">
        <v>426</v>
      </c>
      <c r="Q22" s="233"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3" t="s">
        <v>458</v>
      </c>
      <c r="AM23" s="233" t="s">
        <v>459</v>
      </c>
      <c r="AN23" s="233" t="s">
        <v>460</v>
      </c>
      <c r="AO23" s="233" t="s">
        <v>461</v>
      </c>
      <c r="AP23" s="233" t="s">
        <v>462</v>
      </c>
      <c r="AQ23" s="233" t="s">
        <v>463</v>
      </c>
      <c r="AR23" s="233" t="s">
        <v>464</v>
      </c>
      <c r="AS23" s="245" t="s">
        <v>455</v>
      </c>
      <c r="AT23" s="231"/>
      <c r="AU23" s="231"/>
      <c r="AV23" s="231"/>
      <c r="AW23" s="231"/>
      <c r="AX23" s="283"/>
    </row>
    <row r="24" spans="1:50" ht="96.75" customHeight="1" x14ac:dyDescent="0.25">
      <c r="A24" s="234"/>
      <c r="B24" s="294"/>
      <c r="C24" s="234"/>
      <c r="D24" s="234"/>
      <c r="E24" s="285"/>
      <c r="F24" s="279"/>
      <c r="G24" s="279"/>
      <c r="H24" s="279"/>
      <c r="I24" s="287"/>
      <c r="J24" s="287"/>
      <c r="K24" s="287"/>
      <c r="L24" s="279"/>
      <c r="M24" s="279"/>
      <c r="N24" s="279"/>
      <c r="O24" s="234"/>
      <c r="P24" s="234"/>
      <c r="Q24" s="234"/>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4"/>
      <c r="AM24" s="234"/>
      <c r="AN24" s="234"/>
      <c r="AO24" s="234"/>
      <c r="AP24" s="234"/>
      <c r="AQ24" s="234"/>
      <c r="AR24" s="234"/>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536</v>
      </c>
      <c r="C26" s="157" t="s">
        <v>537</v>
      </c>
      <c r="D26" s="157">
        <v>2024</v>
      </c>
      <c r="E26" s="157" t="s">
        <v>83</v>
      </c>
      <c r="F26" s="157" t="s">
        <v>83</v>
      </c>
      <c r="G26" s="157">
        <v>0</v>
      </c>
      <c r="H26" s="157" t="s">
        <v>83</v>
      </c>
      <c r="I26" s="157">
        <v>0</v>
      </c>
      <c r="J26" s="157" t="s">
        <v>83</v>
      </c>
      <c r="K26" s="157" t="s">
        <v>83</v>
      </c>
      <c r="L26" s="157">
        <v>0</v>
      </c>
      <c r="M26" s="157" t="s">
        <v>83</v>
      </c>
      <c r="N26" s="157">
        <v>0</v>
      </c>
      <c r="O26" s="157" t="s">
        <v>538</v>
      </c>
      <c r="P26" s="157" t="s">
        <v>538</v>
      </c>
      <c r="Q26" s="157" t="s">
        <v>538</v>
      </c>
      <c r="R26" s="157" t="s">
        <v>538</v>
      </c>
      <c r="S26" s="157" t="s">
        <v>538</v>
      </c>
      <c r="T26" s="157" t="s">
        <v>538</v>
      </c>
      <c r="U26" s="157" t="s">
        <v>538</v>
      </c>
      <c r="V26" s="157" t="s">
        <v>538</v>
      </c>
      <c r="W26" s="157" t="s">
        <v>538</v>
      </c>
      <c r="X26" s="157" t="s">
        <v>538</v>
      </c>
      <c r="Y26" s="157" t="s">
        <v>538</v>
      </c>
      <c r="Z26" s="157" t="s">
        <v>538</v>
      </c>
      <c r="AA26" s="157" t="s">
        <v>538</v>
      </c>
      <c r="AB26" s="157" t="s">
        <v>538</v>
      </c>
      <c r="AC26" s="157" t="s">
        <v>538</v>
      </c>
      <c r="AD26" s="157" t="s">
        <v>538</v>
      </c>
      <c r="AE26" s="157" t="s">
        <v>538</v>
      </c>
      <c r="AF26" s="157" t="s">
        <v>538</v>
      </c>
      <c r="AG26" s="157" t="s">
        <v>538</v>
      </c>
      <c r="AH26" s="157" t="s">
        <v>538</v>
      </c>
      <c r="AI26" s="157" t="s">
        <v>538</v>
      </c>
      <c r="AJ26" s="157" t="s">
        <v>538</v>
      </c>
      <c r="AK26" s="157" t="s">
        <v>538</v>
      </c>
      <c r="AL26" s="157" t="s">
        <v>538</v>
      </c>
      <c r="AM26" s="157" t="s">
        <v>538</v>
      </c>
      <c r="AN26" s="157" t="s">
        <v>538</v>
      </c>
      <c r="AO26" s="157" t="s">
        <v>538</v>
      </c>
      <c r="AP26" s="157" t="s">
        <v>538</v>
      </c>
      <c r="AQ26" s="158" t="s">
        <v>538</v>
      </c>
      <c r="AR26" s="157" t="s">
        <v>538</v>
      </c>
      <c r="AS26" s="157" t="s">
        <v>538</v>
      </c>
      <c r="AT26" s="157" t="s">
        <v>538</v>
      </c>
      <c r="AU26" s="157" t="s">
        <v>538</v>
      </c>
      <c r="AV26" s="157" t="s">
        <v>538</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90.75" thickBot="1" x14ac:dyDescent="0.3">
      <c r="A21" s="167" t="s">
        <v>468</v>
      </c>
      <c r="B21" s="168"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row>
    <row r="22" spans="1:2" s="134" customFormat="1" ht="16.5" thickBot="1" x14ac:dyDescent="0.3">
      <c r="A22" s="167" t="s">
        <v>469</v>
      </c>
      <c r="B22" s="168" t="s">
        <v>540</v>
      </c>
    </row>
    <row r="23" spans="1:2" s="134" customFormat="1" ht="16.5" thickBot="1" x14ac:dyDescent="0.3">
      <c r="A23" s="167" t="s">
        <v>470</v>
      </c>
      <c r="B23" s="168" t="s">
        <v>537</v>
      </c>
    </row>
    <row r="24" spans="1:2" s="134" customFormat="1" ht="16.5" thickBot="1" x14ac:dyDescent="0.3">
      <c r="A24" s="167" t="s">
        <v>471</v>
      </c>
      <c r="B24" s="168" t="s">
        <v>541</v>
      </c>
    </row>
    <row r="25" spans="1:2" s="134" customFormat="1" ht="16.5" thickBot="1" x14ac:dyDescent="0.3">
      <c r="A25" s="169" t="s">
        <v>472</v>
      </c>
      <c r="B25" s="168">
        <v>2024</v>
      </c>
    </row>
    <row r="26" spans="1:2" s="134" customFormat="1" ht="16.5" thickBot="1" x14ac:dyDescent="0.3">
      <c r="A26" s="170" t="s">
        <v>473</v>
      </c>
      <c r="B26" s="168" t="s">
        <v>542</v>
      </c>
    </row>
    <row r="27" spans="1:2" s="134" customFormat="1" ht="29.25" thickBot="1" x14ac:dyDescent="0.3">
      <c r="A27" s="171" t="s">
        <v>474</v>
      </c>
      <c r="B27" s="172">
        <v>55.772337624973702</v>
      </c>
    </row>
    <row r="28" spans="1:2" s="134" customFormat="1" ht="16.5" thickBot="1" x14ac:dyDescent="0.3">
      <c r="A28" s="173" t="s">
        <v>475</v>
      </c>
      <c r="B28" s="172" t="s">
        <v>543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536</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1" t="s">
        <v>10</v>
      </c>
      <c r="B19" s="231" t="s">
        <v>64</v>
      </c>
      <c r="C19" s="233"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5" t="s">
        <v>80</v>
      </c>
    </row>
    <row r="20" spans="1:19" s="13" customFormat="1" ht="180.75" customHeight="1" x14ac:dyDescent="0.2">
      <c r="A20" s="231"/>
      <c r="B20" s="231"/>
      <c r="C20" s="234"/>
      <c r="D20" s="231"/>
      <c r="E20" s="231"/>
      <c r="F20" s="231"/>
      <c r="G20" s="231"/>
      <c r="H20" s="231"/>
      <c r="I20" s="231"/>
      <c r="J20" s="231"/>
      <c r="K20" s="231"/>
      <c r="L20" s="231"/>
      <c r="M20" s="231"/>
      <c r="N20" s="231"/>
      <c r="O20" s="231"/>
      <c r="P20" s="231"/>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7"/>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252" x14ac:dyDescent="0.25">
      <c r="A25" s="43">
        <v>1</v>
      </c>
      <c r="B25" s="17" t="s">
        <v>522</v>
      </c>
      <c r="C25" s="17" t="s">
        <v>522</v>
      </c>
      <c r="D25" s="17" t="s">
        <v>523</v>
      </c>
      <c r="E25" s="17" t="s">
        <v>523</v>
      </c>
      <c r="F25" s="17">
        <v>10</v>
      </c>
      <c r="G25" s="17">
        <v>10</v>
      </c>
      <c r="H25" s="17">
        <v>10</v>
      </c>
      <c r="I25" s="17">
        <v>10</v>
      </c>
      <c r="J25" s="17">
        <v>1988</v>
      </c>
      <c r="K25" s="17">
        <v>1</v>
      </c>
      <c r="L25" s="17">
        <v>2</v>
      </c>
      <c r="M25" s="17" t="s">
        <v>524</v>
      </c>
      <c r="N25" s="17" t="s">
        <v>525</v>
      </c>
      <c r="O25" s="17" t="s">
        <v>526</v>
      </c>
      <c r="P25" s="17" t="s">
        <v>527</v>
      </c>
      <c r="Q25" s="17">
        <v>4.96</v>
      </c>
      <c r="R25" s="17">
        <v>5.36</v>
      </c>
      <c r="S25" s="17"/>
      <c r="T25" s="17"/>
      <c r="U25" s="17"/>
      <c r="V25" s="17" t="s">
        <v>528</v>
      </c>
      <c r="W25" s="17" t="s">
        <v>528</v>
      </c>
      <c r="X25" s="17" t="s">
        <v>529</v>
      </c>
      <c r="Y25" s="17" t="s">
        <v>530</v>
      </c>
      <c r="Z25" s="17" t="s">
        <v>83</v>
      </c>
      <c r="AA25" s="17" t="s">
        <v>83</v>
      </c>
    </row>
    <row r="26" spans="1:27" s="33" customFormat="1" ht="252" x14ac:dyDescent="0.25">
      <c r="A26" s="43">
        <v>2</v>
      </c>
      <c r="B26" s="17" t="s">
        <v>531</v>
      </c>
      <c r="C26" s="17" t="s">
        <v>531</v>
      </c>
      <c r="D26" s="17" t="s">
        <v>531</v>
      </c>
      <c r="E26" s="17" t="s">
        <v>531</v>
      </c>
      <c r="F26" s="17">
        <v>10</v>
      </c>
      <c r="G26" s="17">
        <v>10</v>
      </c>
      <c r="H26" s="17">
        <v>10</v>
      </c>
      <c r="I26" s="17">
        <v>10</v>
      </c>
      <c r="J26" s="17">
        <v>1989</v>
      </c>
      <c r="K26" s="17">
        <v>1</v>
      </c>
      <c r="L26" s="17">
        <v>2</v>
      </c>
      <c r="M26" s="17" t="s">
        <v>532</v>
      </c>
      <c r="N26" s="17" t="s">
        <v>533</v>
      </c>
      <c r="O26" s="17" t="s">
        <v>534</v>
      </c>
      <c r="P26" s="17" t="s">
        <v>534</v>
      </c>
      <c r="Q26" s="17">
        <v>0.85</v>
      </c>
      <c r="R26" s="17">
        <v>0.85</v>
      </c>
      <c r="S26" s="17"/>
      <c r="T26" s="17"/>
      <c r="U26" s="17"/>
      <c r="V26" s="17" t="s">
        <v>535</v>
      </c>
      <c r="W26" s="17" t="s">
        <v>535</v>
      </c>
      <c r="X26" s="17" t="s">
        <v>529</v>
      </c>
      <c r="Y26" s="17" t="s">
        <v>530</v>
      </c>
      <c r="Z26" s="17" t="s">
        <v>83</v>
      </c>
      <c r="AA26" s="17" t="s">
        <v>83</v>
      </c>
    </row>
    <row r="27" spans="1:27" s="36" customFormat="1" ht="12.75" x14ac:dyDescent="0.2">
      <c r="A27" s="44"/>
      <c r="B27" s="44"/>
      <c r="C27"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559</v>
      </c>
    </row>
    <row r="23" spans="1:3" ht="42.75" customHeight="1" x14ac:dyDescent="0.25">
      <c r="A23" s="49" t="s">
        <v>15</v>
      </c>
      <c r="B23" s="50" t="s">
        <v>137</v>
      </c>
      <c r="C23" s="25" t="s">
        <v>539</v>
      </c>
    </row>
    <row r="24" spans="1:3" ht="63" customHeight="1" x14ac:dyDescent="0.25">
      <c r="A24" s="49" t="s">
        <v>17</v>
      </c>
      <c r="B24" s="50" t="s">
        <v>138</v>
      </c>
      <c r="C24" s="25" t="s">
        <v>541</v>
      </c>
    </row>
    <row r="25" spans="1:3" ht="63" customHeight="1" x14ac:dyDescent="0.25">
      <c r="A25" s="49" t="s">
        <v>19</v>
      </c>
      <c r="B25" s="50" t="s">
        <v>139</v>
      </c>
      <c r="C25" s="25" t="s">
        <v>189</v>
      </c>
    </row>
    <row r="26" spans="1:3" ht="42.75" customHeight="1" x14ac:dyDescent="0.25">
      <c r="A26" s="49" t="s">
        <v>21</v>
      </c>
      <c r="B26" s="50" t="s">
        <v>140</v>
      </c>
      <c r="C26" s="25" t="s">
        <v>560</v>
      </c>
    </row>
    <row r="27" spans="1:3" ht="42.75" customHeight="1" x14ac:dyDescent="0.25">
      <c r="A27" s="49" t="s">
        <v>23</v>
      </c>
      <c r="B27" s="50" t="s">
        <v>141</v>
      </c>
      <c r="C27" s="25" t="s">
        <v>561</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46476948.020811416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20041582.821404044</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1327912.8005946118</v>
      </c>
      <c r="E65" s="109">
        <f t="shared" si="10"/>
        <v>1327912.8005946118</v>
      </c>
      <c r="F65" s="109">
        <f t="shared" si="10"/>
        <v>1327912.8005946118</v>
      </c>
      <c r="G65" s="109">
        <f t="shared" si="10"/>
        <v>1327912.8005946118</v>
      </c>
      <c r="H65" s="109">
        <f t="shared" si="10"/>
        <v>1327912.8005946118</v>
      </c>
      <c r="I65" s="109">
        <f t="shared" si="10"/>
        <v>1327912.8005946118</v>
      </c>
      <c r="J65" s="109">
        <f t="shared" si="10"/>
        <v>1327912.8005946118</v>
      </c>
      <c r="K65" s="109">
        <f t="shared" si="10"/>
        <v>1327912.8005946118</v>
      </c>
      <c r="L65" s="109">
        <f t="shared" si="10"/>
        <v>1327912.8005946118</v>
      </c>
      <c r="M65" s="109">
        <f t="shared" si="10"/>
        <v>1327912.8005946118</v>
      </c>
      <c r="N65" s="109">
        <f t="shared" si="10"/>
        <v>1327912.8005946118</v>
      </c>
      <c r="O65" s="109">
        <f t="shared" si="10"/>
        <v>1327912.8005946118</v>
      </c>
      <c r="P65" s="109">
        <f t="shared" si="10"/>
        <v>1327912.8005946118</v>
      </c>
      <c r="Q65" s="109">
        <f t="shared" si="10"/>
        <v>1327912.8005946118</v>
      </c>
      <c r="R65" s="109">
        <f t="shared" si="10"/>
        <v>1327912.8005946118</v>
      </c>
      <c r="S65" s="109">
        <f t="shared" si="10"/>
        <v>1327912.8005946118</v>
      </c>
      <c r="T65" s="109">
        <f t="shared" si="10"/>
        <v>1327912.8005946118</v>
      </c>
      <c r="U65" s="109">
        <f t="shared" si="10"/>
        <v>1327912.8005946118</v>
      </c>
      <c r="V65" s="109">
        <f t="shared" si="10"/>
        <v>1327912.8005946118</v>
      </c>
      <c r="W65" s="109">
        <f t="shared" si="10"/>
        <v>1327912.8005946118</v>
      </c>
    </row>
    <row r="66" spans="1:23" ht="11.25" customHeight="1" x14ac:dyDescent="0.25">
      <c r="A66" s="74" t="s">
        <v>237</v>
      </c>
      <c r="B66" s="109">
        <f>IF(AND(B45&gt;$B$92,B45&lt;=$B$92+$B$27),B65,0)</f>
        <v>0</v>
      </c>
      <c r="C66" s="109">
        <f t="shared" ref="C66:W66" si="11">IF(AND(C45&gt;$B$92,C45&lt;=$B$92+$B$27),C65+B66,0)</f>
        <v>0</v>
      </c>
      <c r="D66" s="109">
        <f t="shared" si="11"/>
        <v>1327912.8005946118</v>
      </c>
      <c r="E66" s="109">
        <f t="shared" si="11"/>
        <v>2655825.6011892236</v>
      </c>
      <c r="F66" s="109">
        <f t="shared" si="11"/>
        <v>3983738.4017838351</v>
      </c>
      <c r="G66" s="109">
        <f t="shared" si="11"/>
        <v>5311651.2023784472</v>
      </c>
      <c r="H66" s="109">
        <f t="shared" si="11"/>
        <v>6639564.0029730592</v>
      </c>
      <c r="I66" s="109">
        <f t="shared" si="11"/>
        <v>7967476.8035676712</v>
      </c>
      <c r="J66" s="109">
        <f t="shared" si="11"/>
        <v>9295389.6041622832</v>
      </c>
      <c r="K66" s="109">
        <f t="shared" si="11"/>
        <v>10623302.404756894</v>
      </c>
      <c r="L66" s="109">
        <f t="shared" si="11"/>
        <v>11951215.205351505</v>
      </c>
      <c r="M66" s="109">
        <f t="shared" si="11"/>
        <v>13279128.005946117</v>
      </c>
      <c r="N66" s="109">
        <f t="shared" si="11"/>
        <v>14607040.806540728</v>
      </c>
      <c r="O66" s="109">
        <f t="shared" si="11"/>
        <v>15934953.607135339</v>
      </c>
      <c r="P66" s="109">
        <f t="shared" si="11"/>
        <v>17262866.40772995</v>
      </c>
      <c r="Q66" s="109">
        <f t="shared" si="11"/>
        <v>18590779.208324563</v>
      </c>
      <c r="R66" s="109">
        <f t="shared" si="11"/>
        <v>19918692.008919176</v>
      </c>
      <c r="S66" s="109">
        <f t="shared" si="11"/>
        <v>21246604.809513789</v>
      </c>
      <c r="T66" s="109">
        <f t="shared" si="11"/>
        <v>22574517.610108402</v>
      </c>
      <c r="U66" s="109">
        <f t="shared" si="11"/>
        <v>23902430.410703015</v>
      </c>
      <c r="V66" s="109">
        <f t="shared" si="11"/>
        <v>25230343.211297628</v>
      </c>
      <c r="W66" s="109">
        <f t="shared" si="11"/>
        <v>26558256.01189224</v>
      </c>
    </row>
    <row r="67" spans="1:23" ht="25.5" customHeight="1" x14ac:dyDescent="0.25">
      <c r="A67" s="110" t="s">
        <v>238</v>
      </c>
      <c r="B67" s="106">
        <f t="shared" ref="B67:W67" si="12">B64-B65</f>
        <v>0</v>
      </c>
      <c r="C67" s="106">
        <f t="shared" si="12"/>
        <v>1867174.4212495829</v>
      </c>
      <c r="D67" s="106">
        <f>D64-D65</f>
        <v>670117.82386807818</v>
      </c>
      <c r="E67" s="106">
        <f t="shared" si="12"/>
        <v>865843.75823735748</v>
      </c>
      <c r="F67" s="106">
        <f t="shared" si="12"/>
        <v>1081044.036040012</v>
      </c>
      <c r="G67" s="106">
        <f t="shared" si="12"/>
        <v>1317683.8211475306</v>
      </c>
      <c r="H67" s="106">
        <f t="shared" si="12"/>
        <v>1577928.9949432134</v>
      </c>
      <c r="I67" s="106">
        <f t="shared" si="12"/>
        <v>1864166.8664989371</v>
      </c>
      <c r="J67" s="106">
        <f t="shared" si="12"/>
        <v>2179029.0375916958</v>
      </c>
      <c r="K67" s="106">
        <f t="shared" si="12"/>
        <v>2525416.6482888134</v>
      </c>
      <c r="L67" s="106">
        <f t="shared" si="12"/>
        <v>2906528.2526050592</v>
      </c>
      <c r="M67" s="106">
        <f t="shared" si="12"/>
        <v>3325890.6000238555</v>
      </c>
      <c r="N67" s="106">
        <f t="shared" si="12"/>
        <v>3787392.6277454272</v>
      </c>
      <c r="O67" s="106">
        <f t="shared" si="12"/>
        <v>4295323.0006720563</v>
      </c>
      <c r="P67" s="106">
        <f t="shared" si="12"/>
        <v>4854411.5716916695</v>
      </c>
      <c r="Q67" s="106">
        <f t="shared" si="12"/>
        <v>5469875.1741368966</v>
      </c>
      <c r="R67" s="106">
        <f t="shared" si="12"/>
        <v>6147468.2017777329</v>
      </c>
      <c r="S67" s="106">
        <f t="shared" si="12"/>
        <v>6893538.4797944454</v>
      </c>
      <c r="T67" s="106">
        <f t="shared" si="12"/>
        <v>7715088.9833630109</v>
      </c>
      <c r="U67" s="106">
        <f t="shared" si="12"/>
        <v>8619846.0193102434</v>
      </c>
      <c r="V67" s="106">
        <f t="shared" si="12"/>
        <v>9616334.5513589922</v>
      </c>
      <c r="W67" s="106">
        <f t="shared" si="12"/>
        <v>10713961.421449544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670117.82386807818</v>
      </c>
      <c r="E69" s="105">
        <f>E67+E68</f>
        <v>865843.75823735748</v>
      </c>
      <c r="F69" s="105">
        <f t="shared" ref="F69:W69" si="14">F67-F68</f>
        <v>1081044.036040012</v>
      </c>
      <c r="G69" s="105">
        <f t="shared" si="14"/>
        <v>1317683.8211475306</v>
      </c>
      <c r="H69" s="105">
        <f t="shared" si="14"/>
        <v>1577928.9949432134</v>
      </c>
      <c r="I69" s="105">
        <f t="shared" si="14"/>
        <v>1864166.8664989371</v>
      </c>
      <c r="J69" s="105">
        <f t="shared" si="14"/>
        <v>2179029.0375916958</v>
      </c>
      <c r="K69" s="105">
        <f t="shared" si="14"/>
        <v>2525416.6482888134</v>
      </c>
      <c r="L69" s="105">
        <f t="shared" si="14"/>
        <v>2906528.2526050592</v>
      </c>
      <c r="M69" s="105">
        <f t="shared" si="14"/>
        <v>3325890.6000238555</v>
      </c>
      <c r="N69" s="105">
        <f t="shared" si="14"/>
        <v>3787392.6277454272</v>
      </c>
      <c r="O69" s="105">
        <f t="shared" si="14"/>
        <v>4295323.0006720563</v>
      </c>
      <c r="P69" s="105">
        <f t="shared" si="14"/>
        <v>4854411.5716916695</v>
      </c>
      <c r="Q69" s="105">
        <f t="shared" si="14"/>
        <v>5469875.1741368966</v>
      </c>
      <c r="R69" s="105">
        <f t="shared" si="14"/>
        <v>6147468.2017777329</v>
      </c>
      <c r="S69" s="105">
        <f t="shared" si="14"/>
        <v>6893538.4797944454</v>
      </c>
      <c r="T69" s="105">
        <f t="shared" si="14"/>
        <v>7715088.9833630109</v>
      </c>
      <c r="U69" s="105">
        <f t="shared" si="14"/>
        <v>8619846.0193102434</v>
      </c>
      <c r="V69" s="105">
        <f t="shared" si="14"/>
        <v>9616334.5513589922</v>
      </c>
      <c r="W69" s="105">
        <f t="shared" si="14"/>
        <v>10713961.421449544</v>
      </c>
    </row>
    <row r="70" spans="1:23" ht="12" customHeight="1" x14ac:dyDescent="0.25">
      <c r="A70" s="74" t="s">
        <v>208</v>
      </c>
      <c r="B70" s="102">
        <f t="shared" ref="B70:W70" si="15">-IF(B69&gt;0, B69*$B$35, 0)</f>
        <v>0</v>
      </c>
      <c r="C70" s="102">
        <f t="shared" si="15"/>
        <v>-373434.88424991659</v>
      </c>
      <c r="D70" s="102">
        <f t="shared" si="15"/>
        <v>-134023.56477361565</v>
      </c>
      <c r="E70" s="102">
        <f t="shared" si="15"/>
        <v>-173168.75164747151</v>
      </c>
      <c r="F70" s="102">
        <f t="shared" si="15"/>
        <v>-216208.80720800243</v>
      </c>
      <c r="G70" s="102">
        <f t="shared" si="15"/>
        <v>-263536.76422950614</v>
      </c>
      <c r="H70" s="102">
        <f t="shared" si="15"/>
        <v>-315585.79898864269</v>
      </c>
      <c r="I70" s="102">
        <f t="shared" si="15"/>
        <v>-372833.37329978746</v>
      </c>
      <c r="J70" s="102">
        <f t="shared" si="15"/>
        <v>-435805.80751833919</v>
      </c>
      <c r="K70" s="102">
        <f t="shared" si="15"/>
        <v>-505083.32965776272</v>
      </c>
      <c r="L70" s="102">
        <f t="shared" si="15"/>
        <v>-581305.65052101191</v>
      </c>
      <c r="M70" s="102">
        <f t="shared" si="15"/>
        <v>-665178.12000477116</v>
      </c>
      <c r="N70" s="102">
        <f t="shared" si="15"/>
        <v>-757478.52554908546</v>
      </c>
      <c r="O70" s="102">
        <f t="shared" si="15"/>
        <v>-859064.60013441136</v>
      </c>
      <c r="P70" s="102">
        <f t="shared" si="15"/>
        <v>-970882.3143383339</v>
      </c>
      <c r="Q70" s="102">
        <f t="shared" si="15"/>
        <v>-1093975.0348273793</v>
      </c>
      <c r="R70" s="102">
        <f t="shared" si="15"/>
        <v>-1229493.6403555467</v>
      </c>
      <c r="S70" s="102">
        <f t="shared" si="15"/>
        <v>-1378707.6959588891</v>
      </c>
      <c r="T70" s="102">
        <f t="shared" si="15"/>
        <v>-1543017.7966726022</v>
      </c>
      <c r="U70" s="102">
        <f t="shared" si="15"/>
        <v>-1723969.2038620487</v>
      </c>
      <c r="V70" s="102">
        <f t="shared" si="15"/>
        <v>-1923266.9102717985</v>
      </c>
      <c r="W70" s="102">
        <f t="shared" si="15"/>
        <v>-2142792.2842899091</v>
      </c>
    </row>
    <row r="71" spans="1:23" ht="12.75" customHeight="1" thickBot="1" x14ac:dyDescent="0.3">
      <c r="A71" s="111" t="s">
        <v>241</v>
      </c>
      <c r="B71" s="112">
        <f t="shared" ref="B71:W71" si="16">B69+B70</f>
        <v>0</v>
      </c>
      <c r="C71" s="112">
        <f>C69+C70</f>
        <v>1493739.5369996664</v>
      </c>
      <c r="D71" s="112">
        <f t="shared" si="16"/>
        <v>536094.2590944625</v>
      </c>
      <c r="E71" s="112">
        <f t="shared" si="16"/>
        <v>692675.00658988603</v>
      </c>
      <c r="F71" s="112">
        <f t="shared" si="16"/>
        <v>864835.2288320096</v>
      </c>
      <c r="G71" s="112">
        <f t="shared" si="16"/>
        <v>1054147.0569180246</v>
      </c>
      <c r="H71" s="112">
        <f t="shared" si="16"/>
        <v>1262343.1959545708</v>
      </c>
      <c r="I71" s="112">
        <f t="shared" si="16"/>
        <v>1491333.4931991496</v>
      </c>
      <c r="J71" s="112">
        <f t="shared" si="16"/>
        <v>1743223.2300733565</v>
      </c>
      <c r="K71" s="112">
        <f t="shared" si="16"/>
        <v>2020333.3186310506</v>
      </c>
      <c r="L71" s="112">
        <f t="shared" si="16"/>
        <v>2325222.6020840472</v>
      </c>
      <c r="M71" s="112">
        <f t="shared" si="16"/>
        <v>2660712.4800190842</v>
      </c>
      <c r="N71" s="112">
        <f t="shared" si="16"/>
        <v>3029914.1021963418</v>
      </c>
      <c r="O71" s="112">
        <f t="shared" si="16"/>
        <v>3436258.400537645</v>
      </c>
      <c r="P71" s="112">
        <f t="shared" si="16"/>
        <v>3883529.2573533356</v>
      </c>
      <c r="Q71" s="112">
        <f t="shared" si="16"/>
        <v>4375900.1393095171</v>
      </c>
      <c r="R71" s="112">
        <f t="shared" si="16"/>
        <v>4917974.561422186</v>
      </c>
      <c r="S71" s="112">
        <f t="shared" si="16"/>
        <v>5514830.7838355564</v>
      </c>
      <c r="T71" s="112">
        <f t="shared" si="16"/>
        <v>6172071.1866904087</v>
      </c>
      <c r="U71" s="112">
        <f t="shared" si="16"/>
        <v>6895876.8154481947</v>
      </c>
      <c r="V71" s="112">
        <f t="shared" si="16"/>
        <v>7693067.641087194</v>
      </c>
      <c r="W71" s="112">
        <f t="shared" si="16"/>
        <v>8571169.1371596344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670117.82386807818</v>
      </c>
      <c r="E74" s="106">
        <f t="shared" si="18"/>
        <v>865843.75823735748</v>
      </c>
      <c r="F74" s="106">
        <f t="shared" si="18"/>
        <v>1081044.036040012</v>
      </c>
      <c r="G74" s="106">
        <f t="shared" si="18"/>
        <v>1317683.8211475306</v>
      </c>
      <c r="H74" s="106">
        <f t="shared" si="18"/>
        <v>1577928.9949432134</v>
      </c>
      <c r="I74" s="106">
        <f t="shared" si="18"/>
        <v>1864166.8664989371</v>
      </c>
      <c r="J74" s="106">
        <f t="shared" si="18"/>
        <v>2179029.0375916958</v>
      </c>
      <c r="K74" s="106">
        <f t="shared" si="18"/>
        <v>2525416.6482888134</v>
      </c>
      <c r="L74" s="106">
        <f t="shared" si="18"/>
        <v>2906528.2526050592</v>
      </c>
      <c r="M74" s="106">
        <f t="shared" si="18"/>
        <v>3325890.6000238555</v>
      </c>
      <c r="N74" s="106">
        <f t="shared" si="18"/>
        <v>3787392.6277454272</v>
      </c>
      <c r="O74" s="106">
        <f t="shared" si="18"/>
        <v>4295323.0006720563</v>
      </c>
      <c r="P74" s="106">
        <f t="shared" si="18"/>
        <v>4854411.5716916695</v>
      </c>
      <c r="Q74" s="106">
        <f t="shared" si="18"/>
        <v>5469875.1741368966</v>
      </c>
      <c r="R74" s="106">
        <f t="shared" si="18"/>
        <v>6147468.2017777329</v>
      </c>
      <c r="S74" s="106">
        <f t="shared" si="18"/>
        <v>6893538.4797944454</v>
      </c>
      <c r="T74" s="106">
        <f t="shared" si="18"/>
        <v>7715088.9833630109</v>
      </c>
      <c r="U74" s="106">
        <f t="shared" si="18"/>
        <v>8619846.0193102434</v>
      </c>
      <c r="V74" s="106">
        <f t="shared" si="18"/>
        <v>9616334.5513589922</v>
      </c>
      <c r="W74" s="106">
        <f t="shared" si="18"/>
        <v>10713961.421449544</v>
      </c>
    </row>
    <row r="75" spans="1:23" ht="12" customHeight="1" x14ac:dyDescent="0.25">
      <c r="A75" s="74" t="s">
        <v>236</v>
      </c>
      <c r="B75" s="102">
        <f t="shared" ref="B75:W75" si="19">B65</f>
        <v>0</v>
      </c>
      <c r="C75" s="102">
        <f t="shared" si="19"/>
        <v>0</v>
      </c>
      <c r="D75" s="102">
        <f t="shared" si="19"/>
        <v>1327912.8005946118</v>
      </c>
      <c r="E75" s="102">
        <f t="shared" si="19"/>
        <v>1327912.8005946118</v>
      </c>
      <c r="F75" s="102">
        <f t="shared" si="19"/>
        <v>1327912.8005946118</v>
      </c>
      <c r="G75" s="102">
        <f t="shared" si="19"/>
        <v>1327912.8005946118</v>
      </c>
      <c r="H75" s="102">
        <f t="shared" si="19"/>
        <v>1327912.8005946118</v>
      </c>
      <c r="I75" s="102">
        <f t="shared" si="19"/>
        <v>1327912.8005946118</v>
      </c>
      <c r="J75" s="102">
        <f t="shared" si="19"/>
        <v>1327912.8005946118</v>
      </c>
      <c r="K75" s="102">
        <f t="shared" si="19"/>
        <v>1327912.8005946118</v>
      </c>
      <c r="L75" s="102">
        <f t="shared" si="19"/>
        <v>1327912.8005946118</v>
      </c>
      <c r="M75" s="102">
        <f t="shared" si="19"/>
        <v>1327912.8005946118</v>
      </c>
      <c r="N75" s="102">
        <f t="shared" si="19"/>
        <v>1327912.8005946118</v>
      </c>
      <c r="O75" s="102">
        <f t="shared" si="19"/>
        <v>1327912.8005946118</v>
      </c>
      <c r="P75" s="102">
        <f t="shared" si="19"/>
        <v>1327912.8005946118</v>
      </c>
      <c r="Q75" s="102">
        <f t="shared" si="19"/>
        <v>1327912.8005946118</v>
      </c>
      <c r="R75" s="102">
        <f t="shared" si="19"/>
        <v>1327912.8005946118</v>
      </c>
      <c r="S75" s="102">
        <f t="shared" si="19"/>
        <v>1327912.8005946118</v>
      </c>
      <c r="T75" s="102">
        <f t="shared" si="19"/>
        <v>1327912.8005946118</v>
      </c>
      <c r="U75" s="102">
        <f t="shared" si="19"/>
        <v>1327912.8005946118</v>
      </c>
      <c r="V75" s="102">
        <f t="shared" si="19"/>
        <v>1327912.8005946118</v>
      </c>
      <c r="W75" s="102">
        <f t="shared" si="19"/>
        <v>1327912.8005946118</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-134023.56477361562</v>
      </c>
      <c r="E77" s="109">
        <f>IF(SUM($B$70:E70)+SUM($B$77:D77)&gt;0,0,SUM($B$70:E70)-SUM($B$77:D77))</f>
        <v>-173168.75164747145</v>
      </c>
      <c r="F77" s="109">
        <f>IF(SUM($B$70:F70)+SUM($B$77:E77)&gt;0,0,SUM($B$70:F70)-SUM($B$77:E77))</f>
        <v>-216208.80720800243</v>
      </c>
      <c r="G77" s="109">
        <f>IF(SUM($B$70:G70)+SUM($B$77:F77)&gt;0,0,SUM($B$70:G70)-SUM($B$77:F77))</f>
        <v>-263536.76422950614</v>
      </c>
      <c r="H77" s="109">
        <f>IF(SUM($B$70:H70)+SUM($B$77:G77)&gt;0,0,SUM($B$70:H70)-SUM($B$77:G77))</f>
        <v>-315585.79898864264</v>
      </c>
      <c r="I77" s="109">
        <f>IF(SUM($B$70:I70)+SUM($B$77:H77)&gt;0,0,SUM($B$70:I70)-SUM($B$77:H77))</f>
        <v>-372833.37329978752</v>
      </c>
      <c r="J77" s="109">
        <f>IF(SUM($B$70:J70)+SUM($B$77:I77)&gt;0,0,SUM($B$70:J70)-SUM($B$77:I77))</f>
        <v>-435805.80751833925</v>
      </c>
      <c r="K77" s="109">
        <f>IF(SUM($B$70:K70)+SUM($B$77:J77)&gt;0,0,SUM($B$70:K70)-SUM($B$77:J77))</f>
        <v>-505083.32965776278</v>
      </c>
      <c r="L77" s="109">
        <f>IF(SUM($B$70:L70)+SUM($B$77:K77)&gt;0,0,SUM($B$70:L70)-SUM($B$77:K77))</f>
        <v>-581305.65052101202</v>
      </c>
      <c r="M77" s="109">
        <f>IF(SUM($B$70:M70)+SUM($B$77:L77)&gt;0,0,SUM($B$70:M70)-SUM($B$77:L77))</f>
        <v>-665178.12000477128</v>
      </c>
      <c r="N77" s="109">
        <f>IF(SUM($B$70:N70)+SUM($B$77:M77)&gt;0,0,SUM($B$70:N70)-SUM($B$77:M77))</f>
        <v>-757478.52554908535</v>
      </c>
      <c r="O77" s="109">
        <f>IF(SUM($B$70:O70)+SUM($B$77:N77)&gt;0,0,SUM($B$70:O70)-SUM($B$77:N77))</f>
        <v>-859064.6001344109</v>
      </c>
      <c r="P77" s="109">
        <f>IF(SUM($B$70:P70)+SUM($B$77:O77)&gt;0,0,SUM($B$70:P70)-SUM($B$77:O77))</f>
        <v>-970882.3143383339</v>
      </c>
      <c r="Q77" s="109">
        <f>IF(SUM($B$70:Q70)+SUM($B$77:P77)&gt;0,0,SUM($B$70:Q70)-SUM($B$77:P77))</f>
        <v>-1093975.0348273795</v>
      </c>
      <c r="R77" s="109">
        <f>IF(SUM($B$70:R70)+SUM($B$77:Q77)&gt;0,0,SUM($B$70:R70)-SUM($B$77:Q77))</f>
        <v>-1229493.640355546</v>
      </c>
      <c r="S77" s="109">
        <f>IF(SUM($B$70:S70)+SUM($B$77:R77)&gt;0,0,SUM($B$70:S70)-SUM($B$77:R77))</f>
        <v>-1378707.6959588882</v>
      </c>
      <c r="T77" s="109">
        <f>IF(SUM($B$70:T70)+SUM($B$77:S77)&gt;0,0,SUM($B$70:T70)-SUM($B$77:S77))</f>
        <v>-1543017.7966726013</v>
      </c>
      <c r="U77" s="109">
        <f>IF(SUM($B$70:U70)+SUM($B$77:T77)&gt;0,0,SUM($B$70:U70)-SUM($B$77:T77))</f>
        <v>-1723969.2038620487</v>
      </c>
      <c r="V77" s="109">
        <f>IF(SUM($B$70:V70)+SUM($B$77:U77)&gt;0,0,SUM($B$70:V70)-SUM($B$77:U77))</f>
        <v>-1923266.9102717992</v>
      </c>
      <c r="W77" s="109">
        <f>IF(SUM($B$70:W70)+SUM($B$77:V77)&gt;0,0,SUM($B$70:W70)-SUM($B$77:V77))</f>
        <v>-2142792.2842899095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1850886.5480132876</v>
      </c>
      <c r="E82" s="106">
        <f t="shared" si="24"/>
        <v>2001016.225091178</v>
      </c>
      <c r="F82" s="106">
        <f t="shared" si="24"/>
        <v>2171229.0129899639</v>
      </c>
      <c r="G82" s="106">
        <f t="shared" si="24"/>
        <v>2358396.8903454924</v>
      </c>
      <c r="H82" s="106">
        <f t="shared" si="24"/>
        <v>2564232.4905132223</v>
      </c>
      <c r="I82" s="106">
        <f t="shared" si="24"/>
        <v>2790623.517981797</v>
      </c>
      <c r="J82" s="106">
        <f t="shared" si="24"/>
        <v>3039650.8249023007</v>
      </c>
      <c r="K82" s="106">
        <f t="shared" si="24"/>
        <v>3313608.369499559</v>
      </c>
      <c r="L82" s="106">
        <f t="shared" si="24"/>
        <v>3615025.2535906425</v>
      </c>
      <c r="M82" s="106">
        <f t="shared" si="24"/>
        <v>3946690.0572154247</v>
      </c>
      <c r="N82" s="106">
        <f t="shared" si="24"/>
        <v>4311677.7113624047</v>
      </c>
      <c r="O82" s="106">
        <f t="shared" si="24"/>
        <v>4713379.1751832021</v>
      </c>
      <c r="P82" s="106">
        <f t="shared" si="24"/>
        <v>5155534.2121895943</v>
      </c>
      <c r="Q82" s="106">
        <f t="shared" si="24"/>
        <v>5642267.5910032149</v>
      </c>
      <c r="R82" s="106">
        <f t="shared" si="24"/>
        <v>6178129.0705963233</v>
      </c>
      <c r="S82" s="106">
        <f t="shared" si="24"/>
        <v>6768137.5679721059</v>
      </c>
      <c r="T82" s="106">
        <f t="shared" si="24"/>
        <v>7417829.9482717728</v>
      </c>
      <c r="U82" s="106">
        <f t="shared" si="24"/>
        <v>8133314.9237916907</v>
      </c>
      <c r="V82" s="106">
        <f t="shared" si="24"/>
        <v>8921332.5998205375</v>
      </c>
      <c r="W82" s="106">
        <f t="shared" si="24"/>
        <v>9789320.262088798</v>
      </c>
    </row>
    <row r="83" spans="1:23" ht="12" customHeight="1" x14ac:dyDescent="0.25">
      <c r="A83" s="94" t="s">
        <v>248</v>
      </c>
      <c r="B83" s="106">
        <f>SUM($B$82:B82)</f>
        <v>0</v>
      </c>
      <c r="C83" s="106">
        <f>SUM(B82:C82)</f>
        <v>977375.2548747079</v>
      </c>
      <c r="D83" s="106">
        <f>SUM(B82:D82)</f>
        <v>2828261.8028879957</v>
      </c>
      <c r="E83" s="106">
        <f>SUM($B$82:E82)</f>
        <v>4829278.0279791737</v>
      </c>
      <c r="F83" s="106">
        <f>SUM($B$82:F82)</f>
        <v>7000507.0409691371</v>
      </c>
      <c r="G83" s="106">
        <f>SUM($B$82:G82)</f>
        <v>9358903.9313146286</v>
      </c>
      <c r="H83" s="106">
        <f>SUM($B$82:H82)</f>
        <v>11923136.421827851</v>
      </c>
      <c r="I83" s="106">
        <f>SUM($B$82:I82)</f>
        <v>14713759.939809648</v>
      </c>
      <c r="J83" s="106">
        <f>SUM($B$82:J82)</f>
        <v>17753410.76471195</v>
      </c>
      <c r="K83" s="106">
        <f>SUM($B$82:K82)</f>
        <v>21067019.13421151</v>
      </c>
      <c r="L83" s="106">
        <f>SUM($B$82:L82)</f>
        <v>24682044.387802154</v>
      </c>
      <c r="M83" s="106">
        <f>SUM($B$82:M82)</f>
        <v>28628734.44501758</v>
      </c>
      <c r="N83" s="106">
        <f>SUM($B$82:N82)</f>
        <v>32940412.156379983</v>
      </c>
      <c r="O83" s="106">
        <f>SUM($B$82:O82)</f>
        <v>37653791.331563182</v>
      </c>
      <c r="P83" s="106">
        <f>SUM($B$82:P82)</f>
        <v>42809325.543752775</v>
      </c>
      <c r="Q83" s="106">
        <f>SUM($B$82:Q82)</f>
        <v>48451593.134755991</v>
      </c>
      <c r="R83" s="106">
        <f>SUM($B$82:R82)</f>
        <v>54629722.205352314</v>
      </c>
      <c r="S83" s="106">
        <f>SUM($B$82:S82)</f>
        <v>61397859.773324423</v>
      </c>
      <c r="T83" s="106">
        <f>SUM($B$82:T82)</f>
        <v>68815689.721596196</v>
      </c>
      <c r="U83" s="106">
        <f>SUM($B$82:U82)</f>
        <v>76949004.645387888</v>
      </c>
      <c r="V83" s="106">
        <f>SUM($B$82:V82)</f>
        <v>85870337.245208427</v>
      </c>
      <c r="W83" s="106">
        <f>SUM($B$82:W82)</f>
        <v>95659657.507297218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1637952.6973568918</v>
      </c>
      <c r="E85" s="106">
        <f t="shared" si="26"/>
        <v>1567089.2200573096</v>
      </c>
      <c r="F85" s="106">
        <f t="shared" si="26"/>
        <v>1504770.6197947357</v>
      </c>
      <c r="G85" s="106">
        <f t="shared" si="26"/>
        <v>1446448.9801496961</v>
      </c>
      <c r="H85" s="106">
        <f t="shared" si="26"/>
        <v>1391762.6624386632</v>
      </c>
      <c r="I85" s="106">
        <f t="shared" si="26"/>
        <v>1340388.1787773068</v>
      </c>
      <c r="J85" s="106">
        <f t="shared" si="26"/>
        <v>1292035.9363964635</v>
      </c>
      <c r="K85" s="106">
        <f t="shared" si="26"/>
        <v>1246446.4660726429</v>
      </c>
      <c r="L85" s="106">
        <f t="shared" si="26"/>
        <v>1203387.0792151296</v>
      </c>
      <c r="M85" s="106">
        <f t="shared" si="26"/>
        <v>1162648.9045208958</v>
      </c>
      <c r="N85" s="106">
        <f t="shared" si="26"/>
        <v>1124044.2607455614</v>
      </c>
      <c r="O85" s="106">
        <f t="shared" si="26"/>
        <v>1087404.3271276527</v>
      </c>
      <c r="P85" s="106">
        <f t="shared" si="26"/>
        <v>1052577.0774190112</v>
      </c>
      <c r="Q85" s="106">
        <f t="shared" si="26"/>
        <v>1019425.4473822558</v>
      </c>
      <c r="R85" s="106">
        <f t="shared" si="26"/>
        <v>987825.70907511935</v>
      </c>
      <c r="S85" s="106">
        <f t="shared" si="26"/>
        <v>957666.02830287779</v>
      </c>
      <c r="T85" s="106">
        <f t="shared" si="26"/>
        <v>928845.18432967598</v>
      </c>
      <c r="U85" s="106">
        <f t="shared" si="26"/>
        <v>901271.43333781126</v>
      </c>
      <c r="V85" s="106">
        <f t="shared" si="26"/>
        <v>874861.49924670288</v>
      </c>
      <c r="W85" s="106">
        <f t="shared" si="26"/>
        <v>849539.67738210876</v>
      </c>
    </row>
    <row r="86" spans="1:23" ht="21.75" customHeight="1" x14ac:dyDescent="0.25">
      <c r="A86" s="110" t="s">
        <v>251</v>
      </c>
      <c r="B86" s="106">
        <f>SUM(B85)</f>
        <v>0</v>
      </c>
      <c r="C86" s="106">
        <f t="shared" ref="C86:W86" si="27">C85+B86</f>
        <v>977375.2548747079</v>
      </c>
      <c r="D86" s="106">
        <f t="shared" si="27"/>
        <v>2615327.9522315999</v>
      </c>
      <c r="E86" s="106">
        <f t="shared" si="27"/>
        <v>4182417.1722889096</v>
      </c>
      <c r="F86" s="106">
        <f t="shared" si="27"/>
        <v>5687187.7920836452</v>
      </c>
      <c r="G86" s="106">
        <f t="shared" si="27"/>
        <v>7133636.7722333409</v>
      </c>
      <c r="H86" s="106">
        <f t="shared" si="27"/>
        <v>8525399.4346720036</v>
      </c>
      <c r="I86" s="106">
        <f t="shared" si="27"/>
        <v>9865787.6134493109</v>
      </c>
      <c r="J86" s="106">
        <f t="shared" si="27"/>
        <v>11157823.549845774</v>
      </c>
      <c r="K86" s="106">
        <f t="shared" si="27"/>
        <v>12404270.015918417</v>
      </c>
      <c r="L86" s="106">
        <f t="shared" si="27"/>
        <v>13607657.095133547</v>
      </c>
      <c r="M86" s="106">
        <f t="shared" si="27"/>
        <v>14770305.999654442</v>
      </c>
      <c r="N86" s="106">
        <f t="shared" si="27"/>
        <v>15894350.260400003</v>
      </c>
      <c r="O86" s="106">
        <f t="shared" si="27"/>
        <v>16981754.587527655</v>
      </c>
      <c r="P86" s="106">
        <f t="shared" si="27"/>
        <v>18034331.664946668</v>
      </c>
      <c r="Q86" s="106">
        <f t="shared" si="27"/>
        <v>19053757.112328924</v>
      </c>
      <c r="R86" s="106">
        <f t="shared" si="27"/>
        <v>20041582.821404044</v>
      </c>
      <c r="S86" s="106">
        <f t="shared" si="27"/>
        <v>20999248.849706922</v>
      </c>
      <c r="T86" s="106">
        <f t="shared" si="27"/>
        <v>21928094.034036599</v>
      </c>
      <c r="U86" s="106">
        <f t="shared" si="27"/>
        <v>22829365.46737441</v>
      </c>
      <c r="V86" s="106">
        <f t="shared" si="27"/>
        <v>23704226.966621112</v>
      </c>
      <c r="W86" s="106">
        <f t="shared" si="27"/>
        <v>24553766.64400322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45457</v>
      </c>
      <c r="D32" s="145">
        <v>45457</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45487</v>
      </c>
      <c r="D35" s="145">
        <v>45487</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45517</v>
      </c>
      <c r="D37" s="145">
        <v>45517</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t="s">
        <v>83</v>
      </c>
      <c r="F39" s="145" t="s">
        <v>83</v>
      </c>
      <c r="G39" s="146"/>
      <c r="H39" s="146"/>
      <c r="I39" s="146" t="s">
        <v>258</v>
      </c>
      <c r="J39" s="146" t="s">
        <v>258</v>
      </c>
    </row>
    <row r="40" spans="1:10" s="4" customFormat="1" x14ac:dyDescent="0.25">
      <c r="A40" s="139" t="s">
        <v>303</v>
      </c>
      <c r="B40" s="148" t="s">
        <v>304</v>
      </c>
      <c r="C40" s="145">
        <v>45557</v>
      </c>
      <c r="D40" s="145">
        <v>45557</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t="s">
        <v>83</v>
      </c>
      <c r="F42" s="145" t="s">
        <v>83</v>
      </c>
      <c r="G42" s="146"/>
      <c r="H42" s="146"/>
      <c r="I42" s="146" t="s">
        <v>258</v>
      </c>
      <c r="J42" s="146" t="s">
        <v>258</v>
      </c>
    </row>
    <row r="43" spans="1:10" s="4" customFormat="1" x14ac:dyDescent="0.25">
      <c r="A43" s="139" t="s">
        <v>308</v>
      </c>
      <c r="B43" s="148" t="s">
        <v>309</v>
      </c>
      <c r="C43" s="145">
        <v>45587</v>
      </c>
      <c r="D43" s="145">
        <v>45587</v>
      </c>
      <c r="E43" s="145" t="s">
        <v>83</v>
      </c>
      <c r="F43" s="145" t="s">
        <v>83</v>
      </c>
      <c r="G43" s="146"/>
      <c r="H43" s="146"/>
      <c r="I43" s="146" t="s">
        <v>258</v>
      </c>
      <c r="J43" s="146" t="s">
        <v>258</v>
      </c>
    </row>
    <row r="44" spans="1:10" s="4" customFormat="1" x14ac:dyDescent="0.25">
      <c r="A44" s="139" t="s">
        <v>310</v>
      </c>
      <c r="B44" s="148" t="s">
        <v>311</v>
      </c>
      <c r="C44" s="145">
        <v>45597</v>
      </c>
      <c r="D44" s="145">
        <v>45597</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45627</v>
      </c>
      <c r="D47" s="145">
        <v>45627</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83</v>
      </c>
      <c r="F49" s="145" t="s">
        <v>83</v>
      </c>
      <c r="G49" s="146"/>
      <c r="H49" s="146"/>
      <c r="I49" s="146" t="s">
        <v>258</v>
      </c>
      <c r="J49" s="146" t="s">
        <v>258</v>
      </c>
    </row>
    <row r="50" spans="1:10" s="4" customFormat="1" ht="78.75" x14ac:dyDescent="0.25">
      <c r="A50" s="139" t="s">
        <v>321</v>
      </c>
      <c r="B50" s="148" t="s">
        <v>322</v>
      </c>
      <c r="C50" s="145">
        <v>45641</v>
      </c>
      <c r="D50" s="145">
        <v>45641</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45641</v>
      </c>
      <c r="D52" s="145">
        <v>45641</v>
      </c>
      <c r="E52" s="145" t="s">
        <v>83</v>
      </c>
      <c r="F52" s="145" t="s">
        <v>83</v>
      </c>
      <c r="G52" s="146"/>
      <c r="H52" s="146"/>
      <c r="I52" s="146" t="s">
        <v>258</v>
      </c>
      <c r="J52" s="146" t="s">
        <v>258</v>
      </c>
    </row>
    <row r="53" spans="1:10" s="4" customFormat="1" ht="31.5" x14ac:dyDescent="0.25">
      <c r="A53" s="139" t="s">
        <v>327</v>
      </c>
      <c r="B53" s="149" t="s">
        <v>328</v>
      </c>
      <c r="C53" s="145">
        <v>45641</v>
      </c>
      <c r="D53" s="145">
        <v>45641</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2024-10-29T06:51:18Z</dcterms:created>
  <dcterms:modified xsi:type="dcterms:W3CDTF">2026-02-14T21:07:55Z</dcterms:modified>
</cp:coreProperties>
</file>